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5200" windowHeight="12000"/>
  </bookViews>
  <sheets>
    <sheet name="Grille_eval_LI" sheetId="1" r:id="rId1"/>
    <sheet name="ref" sheetId="2" state="hidden" r:id="rId2"/>
  </sheets>
  <definedNames>
    <definedName name="_xlnm.Print_Area" localSheetId="0">Grille_eval_LI!$A$1:$M$234</definedName>
  </definedNames>
  <calcPr calcId="162913"/>
</workbook>
</file>

<file path=xl/calcChain.xml><?xml version="1.0" encoding="utf-8"?>
<calcChain xmlns="http://schemas.openxmlformats.org/spreadsheetml/2006/main">
  <c r="M38" i="1" l="1"/>
  <c r="M37" i="1"/>
  <c r="M36" i="1"/>
  <c r="Q36" i="1" s="1"/>
  <c r="K143" i="1"/>
  <c r="K92" i="1"/>
  <c r="K59" i="1"/>
  <c r="K91" i="1"/>
  <c r="K90" i="1"/>
  <c r="K89" i="1"/>
  <c r="K58" i="1"/>
  <c r="K56" i="1"/>
  <c r="K57" i="1"/>
  <c r="M34" i="1"/>
  <c r="M35" i="1"/>
  <c r="M45" i="1"/>
  <c r="Q38" i="1" l="1"/>
  <c r="Q37" i="1"/>
  <c r="M39" i="1"/>
  <c r="Q39" i="1" s="1"/>
  <c r="J59" i="1" l="1"/>
  <c r="K55" i="1" s="1"/>
  <c r="K120" i="1"/>
  <c r="J119" i="1"/>
  <c r="J120" i="1" s="1"/>
  <c r="Q35" i="1"/>
  <c r="J142" i="1" l="1"/>
  <c r="H21" i="1" l="1"/>
  <c r="H20" i="1"/>
  <c r="K41" i="1"/>
  <c r="K31" i="1"/>
  <c r="K42" i="1"/>
  <c r="J92" i="1"/>
  <c r="K88" i="1" s="1"/>
  <c r="M21" i="1"/>
  <c r="M20" i="1"/>
  <c r="M26" i="1"/>
  <c r="M27" i="1"/>
  <c r="M28" i="1"/>
  <c r="M29" i="1"/>
  <c r="K30" i="1"/>
  <c r="M11" i="1"/>
  <c r="K141" i="1"/>
  <c r="M120" i="1" l="1"/>
  <c r="J141" i="1" l="1"/>
  <c r="M40" i="1"/>
  <c r="K139" i="1"/>
  <c r="Q62" i="1" l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94" i="1"/>
  <c r="Q42" i="1"/>
  <c r="Q43" i="1"/>
  <c r="Q48" i="1"/>
  <c r="Q49" i="1"/>
  <c r="Q50" i="1"/>
  <c r="Q51" i="1"/>
  <c r="Q52" i="1"/>
  <c r="Q53" i="1"/>
  <c r="Q54" i="1"/>
  <c r="Q55" i="1"/>
  <c r="Q56" i="1"/>
  <c r="Q57" i="1"/>
  <c r="Q58" i="1"/>
  <c r="Q59" i="1"/>
  <c r="Q11" i="1"/>
  <c r="Q40" i="1" l="1"/>
  <c r="Q34" i="1"/>
  <c r="Q26" i="1"/>
  <c r="O134" i="1" l="1"/>
  <c r="K140" i="1"/>
  <c r="K142" i="1"/>
  <c r="J140" i="1"/>
  <c r="N143" i="1" l="1"/>
  <c r="J147" i="1"/>
  <c r="J139" i="1"/>
  <c r="J143" i="1" s="1"/>
  <c r="J45" i="1" l="1"/>
  <c r="B41" i="1"/>
  <c r="Q41" i="1" s="1"/>
  <c r="B30" i="1"/>
  <c r="Q30" i="1" s="1"/>
  <c r="K144" i="1"/>
  <c r="J144" i="1"/>
  <c r="G12" i="1"/>
  <c r="B12" i="1"/>
  <c r="I144" i="1"/>
  <c r="H17" i="1"/>
  <c r="O143" i="1"/>
  <c r="L143" i="1" s="1"/>
  <c r="B128" i="1"/>
  <c r="Q128" i="1" s="1"/>
  <c r="B135" i="1"/>
  <c r="Q135" i="1" s="1"/>
  <c r="Q12" i="1" l="1"/>
  <c r="J146" i="1"/>
  <c r="B121" i="1" l="1"/>
  <c r="Q121" i="1" s="1"/>
  <c r="B60" i="1"/>
  <c r="Q60" i="1" s="1"/>
  <c r="B93" i="1"/>
  <c r="Q93" i="1" s="1"/>
  <c r="B14" i="1" l="1"/>
  <c r="I149" i="1"/>
</calcChain>
</file>

<file path=xl/sharedStrings.xml><?xml version="1.0" encoding="utf-8"?>
<sst xmlns="http://schemas.openxmlformats.org/spreadsheetml/2006/main" count="106" uniqueCount="91">
  <si>
    <t>Critères de non recevabilité</t>
  </si>
  <si>
    <t>Oui</t>
  </si>
  <si>
    <t>Non</t>
  </si>
  <si>
    <t>NA</t>
  </si>
  <si>
    <r>
      <t>INVESTIGATEUR</t>
    </r>
    <r>
      <rPr>
        <sz val="11"/>
        <color theme="1"/>
        <rFont val="Lato Black"/>
        <family val="2"/>
      </rPr>
      <t xml:space="preserve"> :</t>
    </r>
  </si>
  <si>
    <r>
      <t>TITRE DU PROJET</t>
    </r>
    <r>
      <rPr>
        <sz val="11"/>
        <color theme="1"/>
        <rFont val="Lato Black"/>
        <family val="2"/>
      </rPr>
      <t xml:space="preserve"> :</t>
    </r>
  </si>
  <si>
    <t>EVALUATION SCIENTIFIQUE</t>
  </si>
  <si>
    <t xml:space="preserve">EVALUATION METHODOLOGIQUE </t>
  </si>
  <si>
    <t>1 - Vérification de la recevabilité *</t>
  </si>
  <si>
    <t>*Même en cas d’inégibilité, merci de remplir l’ensemble des items de la grille jusqu’à la fin</t>
  </si>
  <si>
    <t xml:space="preserve"> (notation complète)</t>
  </si>
  <si>
    <t>Partie A – Méthodologie / Faisabilité</t>
  </si>
  <si>
    <t>Critères</t>
  </si>
  <si>
    <t>Note</t>
  </si>
  <si>
    <t xml:space="preserve">Peu satisfait </t>
  </si>
  <si>
    <t xml:space="preserve">Satisfait </t>
  </si>
  <si>
    <t xml:space="preserve">Très satisfait </t>
  </si>
  <si>
    <t>TOTAL Partie A</t>
  </si>
  <si>
    <t>TOTAL Partie B</t>
  </si>
  <si>
    <t>Intérêt du projet, niveau de maturation, faisabilité,…</t>
  </si>
  <si>
    <t>Recevabilité</t>
  </si>
  <si>
    <t>Eligible</t>
  </si>
  <si>
    <t>Eligible avec remarque(s)</t>
  </si>
  <si>
    <t>Non éligible (hors cadre)</t>
  </si>
  <si>
    <t>Partie</t>
  </si>
  <si>
    <t>TOTAL</t>
  </si>
  <si>
    <t>drci</t>
  </si>
  <si>
    <t>CHU de Bordeaux</t>
  </si>
  <si>
    <t>CHU de Toulouse</t>
  </si>
  <si>
    <t>CHU de Montpellier</t>
  </si>
  <si>
    <t>CHU de Limoges</t>
  </si>
  <si>
    <t>CHU de Nîmes</t>
  </si>
  <si>
    <t>CHU de Poitiers</t>
  </si>
  <si>
    <t>CHU de Martinique</t>
  </si>
  <si>
    <t>CHU de Guadeloupe</t>
  </si>
  <si>
    <t>CHU de la Réunion</t>
  </si>
  <si>
    <t>Institut Bergonié</t>
  </si>
  <si>
    <t>ICM</t>
  </si>
  <si>
    <t>CH de Cayenne</t>
  </si>
  <si>
    <t>Institut C. Régaud</t>
  </si>
  <si>
    <t>Critères de recevabilité</t>
  </si>
  <si>
    <t xml:space="preserve">Avis : </t>
  </si>
  <si>
    <t>Notes</t>
  </si>
  <si>
    <t xml:space="preserve">           Présélection sur Lettres d’Intention</t>
  </si>
  <si>
    <t>(chaque LI est évaluée par 1 clinicien et 1 méthodologiste, dont la répartition est faite par la coordination)</t>
  </si>
  <si>
    <t>Précision Budget (à remplir par DRCI d’origine)</t>
  </si>
  <si>
    <t>Cofinancement sollicité ?</t>
  </si>
  <si>
    <t>Si oui, cofinancement acquis ?</t>
  </si>
  <si>
    <t xml:space="preserve">     Non</t>
  </si>
  <si>
    <t xml:space="preserve">Le projet contient-il un volet médico économique ? </t>
  </si>
  <si>
    <t xml:space="preserve"> </t>
  </si>
  <si>
    <t>2 - Evaluation scientifique</t>
  </si>
  <si>
    <r>
      <t xml:space="preserve">Au moins 1 « </t>
    </r>
    <r>
      <rPr>
        <b/>
        <sz val="11"/>
        <color rgb="FFFF0000"/>
        <rFont val="Lato"/>
        <family val="2"/>
      </rPr>
      <t>Oui</t>
    </r>
    <r>
      <rPr>
        <sz val="11"/>
        <color theme="1"/>
        <rFont val="Lato"/>
        <family val="2"/>
      </rPr>
      <t xml:space="preserve"> » coché </t>
    </r>
    <r>
      <rPr>
        <sz val="11"/>
        <color theme="1"/>
        <rFont val="Wingdings"/>
        <charset val="2"/>
      </rPr>
      <t>à</t>
    </r>
    <r>
      <rPr>
        <sz val="11"/>
        <color theme="1"/>
        <rFont val="Lato"/>
        <family val="2"/>
      </rPr>
      <t xml:space="preserve"> Projet rejeté</t>
    </r>
  </si>
  <si>
    <r>
      <t>Au moins 1 « </t>
    </r>
    <r>
      <rPr>
        <b/>
        <sz val="11"/>
        <color rgb="FFFF0000"/>
        <rFont val="Lato"/>
        <family val="2"/>
      </rPr>
      <t>Non</t>
    </r>
    <r>
      <rPr>
        <sz val="11"/>
        <color theme="1"/>
        <rFont val="Lato"/>
        <family val="2"/>
      </rPr>
      <t xml:space="preserve"> » coché </t>
    </r>
    <r>
      <rPr>
        <sz val="11"/>
        <color theme="1"/>
        <rFont val="Wingdings"/>
        <charset val="2"/>
      </rPr>
      <t>à</t>
    </r>
    <r>
      <rPr>
        <sz val="11"/>
        <color theme="1"/>
        <rFont val="Lato"/>
        <family val="2"/>
      </rPr>
      <t xml:space="preserve"> Projet rejeté</t>
    </r>
  </si>
  <si>
    <t>en grisé, items renseignés par DRCI d’origine du projet</t>
  </si>
  <si>
    <t xml:space="preserve">3 – Note globale et avis de l’évaluateur </t>
  </si>
  <si>
    <t>4 – Conclusion de l’évaluateur</t>
  </si>
  <si>
    <t>Note / Appréciation</t>
  </si>
  <si>
    <t>Note globale qualitative sur le projet</t>
  </si>
  <si>
    <t>Notes cumulées</t>
  </si>
  <si>
    <t>Méthodologie / Faisabilité (Partie A)</t>
  </si>
  <si>
    <t>Originalité / Utilité (Partie B)</t>
  </si>
  <si>
    <t>Interrégionalité (Partie C)</t>
  </si>
  <si>
    <t xml:space="preserve">            Appel à Projets Interrégional Recherche en Soins 2024</t>
  </si>
  <si>
    <t>S’agit-il d’un projet de recherche (et non pas d’évaluation des pratiques professionnelles : EPP) ?</t>
  </si>
  <si>
    <t>Le projet rentre-t-il dans la catégorie RIPH 2, 3  ou hors loi Jardé ?</t>
  </si>
  <si>
    <t xml:space="preserve">La méthodologie est adaptée à la question posée et permet d’obtenir des données utiles </t>
  </si>
  <si>
    <t xml:space="preserve">Définition précise de l’objectif principal et des objectifs secondaires </t>
  </si>
  <si>
    <t>Critères de jugement principal pertinent et justification du nombre de sujets nécessaires</t>
  </si>
  <si>
    <t>Les critères de sélection (inclusion/ non inclusion ) sont adaptés à la population qui sera concernée par les résultats</t>
  </si>
  <si>
    <t>Partie B - Originalité / Utilité / Faisabilité</t>
  </si>
  <si>
    <t>Justification de l’étude et pertinence de la question de recherche</t>
  </si>
  <si>
    <t xml:space="preserve">Utilité du projet/retombées attendues sur la prise en charge des patients / impact potentiel des résultats </t>
  </si>
  <si>
    <t>Faisabilité (potentiel de recrutement suffisant, budget adapté…)</t>
  </si>
  <si>
    <t>Partie C - Interrégionalité</t>
  </si>
  <si>
    <t>Le projet rentre-t-il dans la catégorie RIPH 1 ?</t>
  </si>
  <si>
    <t>Le projet a-til déjà démarré ?</t>
  </si>
  <si>
    <t>Le projet est-il un complément de financement d’un projet déjà en cours (sans être un projet à part entière)</t>
  </si>
  <si>
    <t>Le projet prévoit-il d’évaluer des médicaments ou produits à usage diététique ou d’hygiène, etc.) ?</t>
  </si>
  <si>
    <t xml:space="preserve">Le projet rentre-t-il dans l’un des champs suivant :
- Qualité et la sécurité des soins
- Validation de pratiques innovantes dans le parcours de soins du patient
- Validation de pratiques manageriales pédagogiques innovantes au bénéfice du patient avec un impact clinique
- Pertinence des soins 
</t>
  </si>
  <si>
    <t>Si le projet comporte une d’évaluation de dispositifs médicaux, cela rentre-t-il dans le champ de compétence du porteur  ?</t>
  </si>
  <si>
    <t>Si le projet comporte une d’évaluation de dispositifs médicaux, le marquage CE et libellé des indications sont-ils fournis ?</t>
  </si>
  <si>
    <t>Le projet est-il un projet à part entière (même s’il peut s’adosser à un projet de plus grande ampleur) ?</t>
  </si>
  <si>
    <r>
      <t xml:space="preserve">Si le projet comporte une évaluation de dispositifs médicaux en dehors de leur indication, la participation de l’industriel est-elle prévue </t>
    </r>
    <r>
      <rPr>
        <i/>
        <sz val="9"/>
        <color theme="1"/>
        <rFont val="Calibri"/>
        <family val="2"/>
        <scheme val="minor"/>
      </rPr>
      <t>(accord de co-financement ou prêt du DM obligatoire au stade de soumission du projet</t>
    </r>
    <r>
      <rPr>
        <sz val="9"/>
        <color theme="1"/>
        <rFont val="Calibri"/>
        <family val="2"/>
        <scheme val="minor"/>
      </rPr>
      <t>)</t>
    </r>
    <r>
      <rPr>
        <b/>
        <sz val="9"/>
        <color theme="1"/>
        <rFont val="Calibri"/>
        <family val="2"/>
        <scheme val="minor"/>
      </rPr>
      <t xml:space="preserve"> ?</t>
    </r>
  </si>
  <si>
    <t xml:space="preserve">Moyennement satisfait </t>
  </si>
  <si>
    <r>
      <rPr>
        <b/>
        <sz val="9"/>
        <color rgb="FF0070C0"/>
        <rFont val="Lato"/>
        <family val="2"/>
      </rPr>
      <t>Note de 1 à 4 (colonne "J")</t>
    </r>
    <r>
      <rPr>
        <b/>
        <sz val="9"/>
        <color rgb="FF00B0F0"/>
        <rFont val="Lato"/>
        <family val="2"/>
      </rPr>
      <t xml:space="preserve">
</t>
    </r>
    <r>
      <rPr>
        <b/>
        <sz val="9"/>
        <rFont val="Lato"/>
        <family val="2"/>
      </rPr>
      <t>(1 peu satisfait ; 2 moyennement satisfait ; 3 satisfait ; 4 très satisfait)</t>
    </r>
  </si>
  <si>
    <t>TOTAL Partie C</t>
  </si>
  <si>
    <t>/3</t>
  </si>
  <si>
    <r>
      <rPr>
        <b/>
        <sz val="9"/>
        <color rgb="FF0070C0"/>
        <rFont val="Lato"/>
        <family val="2"/>
      </rPr>
      <t>Note de 1 à 3 (colonne "J")</t>
    </r>
    <r>
      <rPr>
        <b/>
        <sz val="9"/>
        <color rgb="FF00B0F0"/>
        <rFont val="Lato"/>
        <family val="2"/>
      </rPr>
      <t xml:space="preserve">
</t>
    </r>
    <r>
      <rPr>
        <b/>
        <sz val="9"/>
        <rFont val="Lato"/>
        <family val="2"/>
      </rPr>
      <t>(1 la plus faible à 3 la meilleure)</t>
    </r>
  </si>
  <si>
    <r>
      <t xml:space="preserve">Originalité du projet / caractère novateur </t>
    </r>
    <r>
      <rPr>
        <sz val="10"/>
        <color theme="1"/>
        <rFont val="Calibri"/>
        <family val="2"/>
        <scheme val="minor"/>
      </rPr>
      <t>(NB : en lien avec les niveaux de preuves et résultats des études similaires publiées ou enregistrées dans clinical trial)</t>
    </r>
  </si>
  <si>
    <r>
      <t xml:space="preserve">Il s’agit d’un projet multicentrique 
</t>
    </r>
    <r>
      <rPr>
        <sz val="10"/>
        <color theme="1"/>
        <rFont val="Calibri"/>
        <family val="2"/>
        <scheme val="minor"/>
      </rPr>
      <t>(0 pt (Non) / 1 pts (Oui) / 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</si>
</sst>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80"/>
      <name val="Lato Black"/>
      <family val="2"/>
    </font>
    <font>
      <sz val="14"/>
      <color theme="1"/>
      <name val="Lato Black"/>
      <family val="2"/>
    </font>
    <font>
      <b/>
      <sz val="14"/>
      <color rgb="FF0070C0"/>
      <name val="Lato"/>
      <family val="2"/>
    </font>
    <font>
      <b/>
      <sz val="11"/>
      <color rgb="FFFF0000"/>
      <name val="Lato"/>
      <family val="2"/>
    </font>
    <font>
      <b/>
      <sz val="11"/>
      <color theme="1"/>
      <name val="Calibri"/>
      <family val="2"/>
    </font>
    <font>
      <u/>
      <sz val="11"/>
      <color theme="1"/>
      <name val="Lato Black"/>
      <family val="2"/>
    </font>
    <font>
      <sz val="11"/>
      <color theme="1"/>
      <name val="Lato Black"/>
      <family val="2"/>
    </font>
    <font>
      <b/>
      <sz val="11"/>
      <color rgb="FF0070C0"/>
      <name val="Lato Black"/>
      <family val="2"/>
    </font>
    <font>
      <i/>
      <sz val="10"/>
      <color theme="1"/>
      <name val="Lato Black"/>
      <family val="2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Lato"/>
      <family val="2"/>
    </font>
    <font>
      <sz val="11"/>
      <color theme="1"/>
      <name val="Wingdings"/>
      <charset val="2"/>
    </font>
    <font>
      <b/>
      <sz val="14"/>
      <color rgb="FF984806"/>
      <name val="Lato"/>
      <family val="2"/>
    </font>
    <font>
      <b/>
      <sz val="10"/>
      <color theme="1"/>
      <name val="Lato"/>
      <family val="2"/>
    </font>
    <font>
      <b/>
      <sz val="9"/>
      <color theme="1"/>
      <name val="Lato"/>
      <family val="2"/>
    </font>
    <font>
      <b/>
      <sz val="11"/>
      <color rgb="FF00B050"/>
      <name val="Lato Black"/>
      <family val="2"/>
    </font>
    <font>
      <b/>
      <sz val="10"/>
      <color rgb="FF0070C0"/>
      <name val="Lato"/>
      <family val="2"/>
    </font>
    <font>
      <b/>
      <sz val="10"/>
      <color theme="1"/>
      <name val="Calibri"/>
      <family val="2"/>
      <scheme val="minor"/>
    </font>
    <font>
      <b/>
      <sz val="20"/>
      <color theme="1"/>
      <name val="Lato"/>
      <family val="2"/>
    </font>
    <font>
      <b/>
      <sz val="14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rgb="FF0070C0"/>
      <name val="Lato Black"/>
      <family val="2"/>
    </font>
    <font>
      <b/>
      <sz val="11"/>
      <name val="Lato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Lato"/>
      <family val="2"/>
    </font>
    <font>
      <i/>
      <sz val="10"/>
      <color theme="0"/>
      <name val="Lato Black"/>
      <family val="2"/>
    </font>
    <font>
      <i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i/>
      <sz val="12"/>
      <color theme="0"/>
      <name val="Arial"/>
      <family val="2"/>
    </font>
    <font>
      <b/>
      <sz val="11"/>
      <color theme="1"/>
      <name val="Lato"/>
      <family val="2"/>
    </font>
    <font>
      <b/>
      <sz val="11"/>
      <color theme="1" tint="0.34998626667073579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Wingdings 3"/>
      <family val="1"/>
      <charset val="2"/>
    </font>
    <font>
      <sz val="6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rgb="FF7030A0"/>
      <name val="Lato Black"/>
      <family val="2"/>
    </font>
    <font>
      <b/>
      <sz val="9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00B0F0"/>
      <name val="Lato"/>
      <family val="2"/>
    </font>
    <font>
      <b/>
      <sz val="9"/>
      <color rgb="FF0070C0"/>
      <name val="Lato"/>
      <family val="2"/>
    </font>
    <font>
      <b/>
      <sz val="9"/>
      <name val="Lato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7" fillId="0" borderId="0" xfId="0" applyFont="1"/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4" xfId="0" applyBorder="1"/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20" xfId="0" applyBorder="1"/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5" fillId="0" borderId="0" xfId="0" applyFont="1" applyAlignment="1">
      <alignment horizontal="left" vertical="center" indent="4"/>
    </xf>
    <xf numFmtId="0" fontId="17" fillId="0" borderId="0" xfId="0" applyFont="1"/>
    <xf numFmtId="0" fontId="16" fillId="4" borderId="0" xfId="0" applyFont="1" applyFill="1" applyAlignment="1">
      <alignment horizontal="centerContinuous"/>
    </xf>
    <xf numFmtId="0" fontId="1" fillId="4" borderId="0" xfId="0" applyFont="1" applyFill="1" applyAlignment="1">
      <alignment horizontal="centerContinuous"/>
    </xf>
    <xf numFmtId="0" fontId="18" fillId="0" borderId="0" xfId="0" applyFont="1" applyAlignment="1">
      <alignment vertical="center"/>
    </xf>
    <xf numFmtId="0" fontId="0" fillId="0" borderId="7" xfId="0" applyBorder="1"/>
    <xf numFmtId="0" fontId="0" fillId="0" borderId="22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4" xfId="0" applyBorder="1"/>
    <xf numFmtId="0" fontId="0" fillId="0" borderId="28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4" fillId="0" borderId="21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0" fillId="0" borderId="31" xfId="0" applyBorder="1"/>
    <xf numFmtId="0" fontId="0" fillId="0" borderId="32" xfId="0" applyBorder="1"/>
    <xf numFmtId="0" fontId="0" fillId="0" borderId="2" xfId="0" applyBorder="1" applyAlignment="1">
      <alignment horizontal="centerContinuous" vertical="center"/>
    </xf>
    <xf numFmtId="0" fontId="20" fillId="0" borderId="3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21" fillId="4" borderId="0" xfId="0" applyFont="1" applyFill="1" applyAlignment="1">
      <alignment horizontal="centerContinuous"/>
    </xf>
    <xf numFmtId="0" fontId="25" fillId="0" borderId="0" xfId="0" applyFont="1"/>
    <xf numFmtId="0" fontId="26" fillId="0" borderId="13" xfId="0" applyFont="1" applyBorder="1"/>
    <xf numFmtId="0" fontId="26" fillId="0" borderId="30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3" borderId="21" xfId="0" applyFont="1" applyFill="1" applyBorder="1" applyAlignment="1">
      <alignment horizontal="centerContinuous" vertical="center"/>
    </xf>
    <xf numFmtId="0" fontId="0" fillId="3" borderId="22" xfId="0" applyFill="1" applyBorder="1" applyAlignment="1">
      <alignment horizontal="centerContinuous"/>
    </xf>
    <xf numFmtId="0" fontId="0" fillId="3" borderId="23" xfId="0" applyFill="1" applyBorder="1" applyAlignment="1">
      <alignment horizontal="centerContinuous"/>
    </xf>
    <xf numFmtId="0" fontId="28" fillId="3" borderId="27" xfId="0" applyFont="1" applyFill="1" applyBorder="1" applyAlignment="1">
      <alignment horizontal="centerContinuous" vertical="center" wrapText="1"/>
    </xf>
    <xf numFmtId="0" fontId="0" fillId="3" borderId="28" xfId="0" applyFill="1" applyBorder="1" applyAlignment="1">
      <alignment horizontal="centerContinuous"/>
    </xf>
    <xf numFmtId="0" fontId="0" fillId="3" borderId="29" xfId="0" applyFill="1" applyBorder="1" applyAlignment="1">
      <alignment horizontal="centerContinuous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Continuous" vertical="center"/>
    </xf>
    <xf numFmtId="0" fontId="0" fillId="0" borderId="37" xfId="0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36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3" borderId="0" xfId="0" applyFill="1"/>
    <xf numFmtId="0" fontId="1" fillId="0" borderId="27" xfId="0" applyFont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16" xfId="0" applyBorder="1"/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Continuous" vertical="center"/>
    </xf>
    <xf numFmtId="0" fontId="0" fillId="0" borderId="0" xfId="0"/>
    <xf numFmtId="0" fontId="10" fillId="0" borderId="0" xfId="0" applyNumberFormat="1" applyFont="1" applyAlignment="1">
      <alignment horizontal="centerContinuous" vertical="center"/>
    </xf>
    <xf numFmtId="0" fontId="0" fillId="0" borderId="0" xfId="0" applyNumberFormat="1" applyAlignment="1">
      <alignment horizontal="centerContinuous"/>
    </xf>
    <xf numFmtId="0" fontId="30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17" fillId="5" borderId="26" xfId="0" applyFont="1" applyFill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left" vertical="center"/>
      <protection hidden="1"/>
    </xf>
    <xf numFmtId="0" fontId="0" fillId="0" borderId="29" xfId="0" applyBorder="1" applyAlignment="1" applyProtection="1">
      <alignment horizontal="centerContinuous" vertical="center"/>
      <protection hidden="1"/>
    </xf>
    <xf numFmtId="0" fontId="0" fillId="5" borderId="33" xfId="0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horizontal="centerContinuous" vertical="center"/>
      <protection hidden="1"/>
    </xf>
    <xf numFmtId="0" fontId="23" fillId="3" borderId="0" xfId="0" applyFont="1" applyFill="1" applyAlignment="1" applyProtection="1">
      <alignment horizontal="right"/>
      <protection hidden="1"/>
    </xf>
    <xf numFmtId="0" fontId="24" fillId="3" borderId="0" xfId="0" applyFont="1" applyFill="1" applyAlignment="1" applyProtection="1">
      <alignment horizontal="left"/>
      <protection hidden="1"/>
    </xf>
    <xf numFmtId="164" fontId="0" fillId="3" borderId="0" xfId="0" applyNumberFormat="1" applyFill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25" xfId="0" applyBorder="1" applyProtection="1">
      <protection hidden="1"/>
    </xf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0" fontId="33" fillId="0" borderId="0" xfId="0" applyFont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0" fontId="22" fillId="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12" fillId="0" borderId="4" xfId="0" applyFont="1" applyBorder="1" applyAlignment="1">
      <alignment horizontal="center" vertical="center"/>
    </xf>
    <xf numFmtId="0" fontId="0" fillId="0" borderId="0" xfId="0" applyFill="1" applyAlignment="1" applyProtection="1">
      <alignment horizontal="centerContinuous"/>
      <protection hidden="1"/>
    </xf>
    <xf numFmtId="0" fontId="35" fillId="6" borderId="0" xfId="0" applyFont="1" applyFill="1" applyAlignment="1">
      <alignment vertical="top"/>
    </xf>
    <xf numFmtId="0" fontId="34" fillId="6" borderId="0" xfId="0" applyNumberFormat="1" applyFont="1" applyFill="1" applyAlignment="1">
      <alignment horizontal="centerContinuous"/>
    </xf>
    <xf numFmtId="0" fontId="37" fillId="6" borderId="0" xfId="0" applyNumberFormat="1" applyFont="1" applyFill="1" applyAlignment="1">
      <alignment horizontal="left" vertical="center"/>
    </xf>
    <xf numFmtId="0" fontId="36" fillId="0" borderId="0" xfId="0" applyNumberFormat="1" applyFont="1" applyFill="1" applyAlignment="1">
      <alignment horizontal="centerContinuous" vertical="center"/>
    </xf>
    <xf numFmtId="0" fontId="34" fillId="6" borderId="0" xfId="0" applyNumberFormat="1" applyFont="1" applyFill="1" applyAlignment="1">
      <alignment horizontal="center" vertical="center"/>
    </xf>
    <xf numFmtId="0" fontId="34" fillId="6" borderId="0" xfId="0" applyNumberFormat="1" applyFont="1" applyFill="1" applyAlignment="1">
      <alignment horizontal="right" vertical="center"/>
    </xf>
    <xf numFmtId="0" fontId="38" fillId="6" borderId="0" xfId="0" applyFont="1" applyFill="1" applyAlignment="1">
      <alignment vertical="top"/>
    </xf>
    <xf numFmtId="0" fontId="39" fillId="6" borderId="0" xfId="0" applyNumberFormat="1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12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3" fillId="0" borderId="0" xfId="0" applyFont="1"/>
    <xf numFmtId="0" fontId="22" fillId="3" borderId="0" xfId="0" applyFont="1" applyFill="1" applyAlignment="1" applyProtection="1">
      <alignment horizontal="right"/>
      <protection hidden="1"/>
    </xf>
    <xf numFmtId="0" fontId="19" fillId="0" borderId="27" xfId="0" applyFont="1" applyBorder="1" applyAlignment="1">
      <alignment horizontal="centerContinuous" vertical="center"/>
    </xf>
    <xf numFmtId="0" fontId="0" fillId="0" borderId="5" xfId="0" applyBorder="1"/>
    <xf numFmtId="0" fontId="0" fillId="0" borderId="39" xfId="0" applyBorder="1"/>
    <xf numFmtId="0" fontId="0" fillId="5" borderId="40" xfId="0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left" vertical="center"/>
      <protection hidden="1"/>
    </xf>
    <xf numFmtId="0" fontId="0" fillId="0" borderId="39" xfId="0" applyBorder="1" applyAlignment="1" applyProtection="1">
      <alignment horizontal="centerContinuous" vertical="center"/>
      <protection hidden="1"/>
    </xf>
    <xf numFmtId="0" fontId="44" fillId="0" borderId="17" xfId="0" applyFont="1" applyBorder="1" applyProtection="1">
      <protection hidden="1"/>
    </xf>
    <xf numFmtId="0" fontId="0" fillId="0" borderId="0" xfId="0" applyBorder="1" applyProtection="1">
      <protection hidden="1"/>
    </xf>
    <xf numFmtId="164" fontId="0" fillId="3" borderId="4" xfId="0" applyNumberFormat="1" applyFill="1" applyBorder="1" applyAlignment="1" applyProtection="1">
      <alignment horizontal="center" vertical="center" wrapText="1"/>
      <protection hidden="1"/>
    </xf>
    <xf numFmtId="0" fontId="24" fillId="3" borderId="6" xfId="0" applyFont="1" applyFill="1" applyBorder="1" applyAlignment="1" applyProtection="1">
      <alignment horizontal="left"/>
      <protection hidden="1"/>
    </xf>
    <xf numFmtId="0" fontId="23" fillId="3" borderId="4" xfId="0" applyFont="1" applyFill="1" applyBorder="1" applyAlignment="1" applyProtection="1">
      <alignment horizontal="right"/>
      <protection hidden="1"/>
    </xf>
    <xf numFmtId="0" fontId="21" fillId="3" borderId="0" xfId="0" applyFont="1" applyFill="1" applyAlignment="1">
      <alignment horizontal="centerContinuous"/>
    </xf>
    <xf numFmtId="0" fontId="1" fillId="3" borderId="0" xfId="0" applyFont="1" applyFill="1" applyAlignment="1">
      <alignment horizontal="centerContinuous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left" vertical="center"/>
    </xf>
    <xf numFmtId="0" fontId="0" fillId="0" borderId="0" xfId="0" applyNumberFormat="1" applyProtection="1">
      <protection hidden="1"/>
    </xf>
    <xf numFmtId="0" fontId="1" fillId="0" borderId="0" xfId="0" applyFont="1" applyBorder="1" applyAlignment="1" applyProtection="1">
      <protection hidden="1"/>
    </xf>
    <xf numFmtId="0" fontId="31" fillId="0" borderId="0" xfId="0" applyFont="1" applyFill="1" applyAlignment="1" applyProtection="1">
      <alignment horizontal="centerContinuous"/>
      <protection hidden="1"/>
    </xf>
    <xf numFmtId="0" fontId="33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Continuous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46" fillId="0" borderId="0" xfId="0" applyFont="1" applyAlignment="1">
      <alignment horizontal="centerContinuous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 applyProtection="1">
      <alignment horizontal="right"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49" fillId="0" borderId="8" xfId="0" applyFont="1" applyFill="1" applyBorder="1" applyAlignment="1">
      <alignment horizontal="centerContinuous" vertical="center" wrapText="1"/>
    </xf>
    <xf numFmtId="0" fontId="0" fillId="0" borderId="9" xfId="0" applyFill="1" applyBorder="1" applyAlignment="1">
      <alignment horizontal="centerContinuous"/>
    </xf>
    <xf numFmtId="0" fontId="0" fillId="0" borderId="25" xfId="0" applyFill="1" applyBorder="1" applyAlignment="1">
      <alignment horizontal="centerContinuous"/>
    </xf>
    <xf numFmtId="0" fontId="17" fillId="5" borderId="27" xfId="0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Continuous" vertical="center"/>
      <protection hidden="1"/>
    </xf>
    <xf numFmtId="0" fontId="52" fillId="0" borderId="27" xfId="0" applyFont="1" applyBorder="1" applyAlignment="1" applyProtection="1">
      <alignment horizontal="centerContinuous" vertical="center"/>
      <protection hidden="1"/>
    </xf>
    <xf numFmtId="0" fontId="52" fillId="0" borderId="13" xfId="0" applyFont="1" applyBorder="1" applyAlignment="1" applyProtection="1">
      <alignment horizontal="centerContinuous" vertical="center"/>
      <protection hidden="1"/>
    </xf>
    <xf numFmtId="0" fontId="52" fillId="0" borderId="16" xfId="0" applyFont="1" applyBorder="1" applyAlignment="1" applyProtection="1">
      <alignment horizontal="centerContinuous" vertical="center"/>
      <protection hidden="1"/>
    </xf>
    <xf numFmtId="0" fontId="0" fillId="0" borderId="28" xfId="0" applyFill="1" applyBorder="1" applyAlignment="1">
      <alignment horizontal="centerContinuous"/>
    </xf>
    <xf numFmtId="0" fontId="0" fillId="0" borderId="29" xfId="0" applyFill="1" applyBorder="1" applyAlignment="1">
      <alignment horizontal="centerContinuous"/>
    </xf>
    <xf numFmtId="0" fontId="0" fillId="0" borderId="34" xfId="0" applyFill="1" applyBorder="1" applyAlignment="1" applyProtection="1">
      <alignment horizontal="left" vertical="center"/>
      <protection hidden="1"/>
    </xf>
    <xf numFmtId="0" fontId="49" fillId="0" borderId="27" xfId="0" applyFont="1" applyFill="1" applyBorder="1" applyAlignment="1">
      <alignment horizontal="centerContinuous" vertical="top" wrapText="1"/>
    </xf>
    <xf numFmtId="0" fontId="13" fillId="0" borderId="0" xfId="0" applyFont="1" applyAlignment="1">
      <alignment horizontal="center" vertical="center"/>
    </xf>
    <xf numFmtId="0" fontId="47" fillId="0" borderId="13" xfId="0" applyFont="1" applyBorder="1" applyAlignment="1">
      <alignment horizontal="left" vertical="center" wrapText="1"/>
    </xf>
    <xf numFmtId="0" fontId="47" fillId="0" borderId="7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0" fillId="0" borderId="13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0" xfId="0" applyFont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locked="0"/>
    </xf>
    <xf numFmtId="0" fontId="33" fillId="5" borderId="0" xfId="0" applyFont="1" applyFill="1" applyAlignment="1" applyProtection="1">
      <alignment horizontal="left" vertical="top" wrapText="1"/>
      <protection locked="0"/>
    </xf>
    <xf numFmtId="0" fontId="32" fillId="0" borderId="0" xfId="0" applyFont="1" applyFill="1" applyAlignment="1" applyProtection="1">
      <alignment horizontal="left" vertical="center" wrapText="1"/>
      <protection hidden="1"/>
    </xf>
    <xf numFmtId="0" fontId="33" fillId="0" borderId="0" xfId="0" applyNumberFormat="1" applyFont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7" fillId="0" borderId="38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center" wrapText="1"/>
    </xf>
    <xf numFmtId="0" fontId="0" fillId="0" borderId="7" xfId="0" applyFont="1" applyBorder="1"/>
    <xf numFmtId="0" fontId="20" fillId="0" borderId="13" xfId="0" applyFont="1" applyBorder="1" applyAlignment="1">
      <alignment vertical="center"/>
    </xf>
    <xf numFmtId="0" fontId="20" fillId="0" borderId="1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</cellXfs>
  <cellStyles count="1">
    <cellStyle name="Normal" xfId="0" builtinId="0"/>
  </cellStyles>
  <dxfs count="80">
    <dxf>
      <font>
        <b val="0"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N11" lockText="1" noThreeD="1"/>
</file>

<file path=xl/ctrlProps/ctrlProp10.xml><?xml version="1.0" encoding="utf-8"?>
<formControlPr xmlns="http://schemas.microsoft.com/office/spreadsheetml/2009/9/main" objectType="CheckBox" fmlaLink="N28" lockText="1" noThreeD="1"/>
</file>

<file path=xl/ctrlProps/ctrlProp11.xml><?xml version="1.0" encoding="utf-8"?>
<formControlPr xmlns="http://schemas.microsoft.com/office/spreadsheetml/2009/9/main" objectType="CheckBox" fmlaLink="O28" lockText="1" noThreeD="1"/>
</file>

<file path=xl/ctrlProps/ctrlProp12.xml><?xml version="1.0" encoding="utf-8"?>
<formControlPr xmlns="http://schemas.microsoft.com/office/spreadsheetml/2009/9/main" objectType="CheckBox" fmlaLink="N29" lockText="1" noThreeD="1"/>
</file>

<file path=xl/ctrlProps/ctrlProp13.xml><?xml version="1.0" encoding="utf-8"?>
<formControlPr xmlns="http://schemas.microsoft.com/office/spreadsheetml/2009/9/main" objectType="CheckBox" fmlaLink="O29" lockText="1" noThreeD="1"/>
</file>

<file path=xl/ctrlProps/ctrlProp14.xml><?xml version="1.0" encoding="utf-8"?>
<formControlPr xmlns="http://schemas.microsoft.com/office/spreadsheetml/2009/9/main" objectType="CheckBox" fmlaLink="O20" lockText="1" noThreeD="1"/>
</file>

<file path=xl/ctrlProps/ctrlProp15.xml><?xml version="1.0" encoding="utf-8"?>
<formControlPr xmlns="http://schemas.microsoft.com/office/spreadsheetml/2009/9/main" objectType="CheckBox" fmlaLink="N20" lockText="1" noThreeD="1"/>
</file>

<file path=xl/ctrlProps/ctrlProp16.xml><?xml version="1.0" encoding="utf-8"?>
<formControlPr xmlns="http://schemas.microsoft.com/office/spreadsheetml/2009/9/main" objectType="CheckBox" fmlaLink="N21" lockText="1" noThreeD="1"/>
</file>

<file path=xl/ctrlProps/ctrlProp17.xml><?xml version="1.0" encoding="utf-8"?>
<formControlPr xmlns="http://schemas.microsoft.com/office/spreadsheetml/2009/9/main" objectType="CheckBox" fmlaLink="O45" lockText="1" noThreeD="1"/>
</file>

<file path=xl/ctrlProps/ctrlProp18.xml><?xml version="1.0" encoding="utf-8"?>
<formControlPr xmlns="http://schemas.microsoft.com/office/spreadsheetml/2009/9/main" objectType="CheckBox" fmlaLink="N45" noThreeD="1"/>
</file>

<file path=xl/ctrlProps/ctrlProp19.xml><?xml version="1.0" encoding="utf-8"?>
<formControlPr xmlns="http://schemas.microsoft.com/office/spreadsheetml/2009/9/main" objectType="CheckBox" fmlaLink="O34" lockText="1" noThreeD="1"/>
</file>

<file path=xl/ctrlProps/ctrlProp2.xml><?xml version="1.0" encoding="utf-8"?>
<formControlPr xmlns="http://schemas.microsoft.com/office/spreadsheetml/2009/9/main" objectType="CheckBox" fmlaLink="O11" lockText="1" noThreeD="1"/>
</file>

<file path=xl/ctrlProps/ctrlProp20.xml><?xml version="1.0" encoding="utf-8"?>
<formControlPr xmlns="http://schemas.microsoft.com/office/spreadsheetml/2009/9/main" objectType="CheckBox" fmlaLink="O40" lockText="1" noThreeD="1"/>
</file>

<file path=xl/ctrlProps/ctrlProp21.xml><?xml version="1.0" encoding="utf-8"?>
<formControlPr xmlns="http://schemas.microsoft.com/office/spreadsheetml/2009/9/main" objectType="CheckBox" fmlaLink="N34" lockText="1" noThreeD="1"/>
</file>

<file path=xl/ctrlProps/ctrlProp22.xml><?xml version="1.0" encoding="utf-8"?>
<formControlPr xmlns="http://schemas.microsoft.com/office/spreadsheetml/2009/9/main" objectType="CheckBox" fmlaLink="N40" lockText="1" noThreeD="1"/>
</file>

<file path=xl/ctrlProps/ctrlProp23.xml><?xml version="1.0" encoding="utf-8"?>
<formControlPr xmlns="http://schemas.microsoft.com/office/spreadsheetml/2009/9/main" objectType="CheckBox" fmlaLink="O21" lockText="1" noThreeD="1"/>
</file>

<file path=xl/ctrlProps/ctrlProp24.xml><?xml version="1.0" encoding="utf-8"?>
<formControlPr xmlns="http://schemas.microsoft.com/office/spreadsheetml/2009/9/main" objectType="CheckBox" fmlaLink="O119" lockText="1" noThreeD="1"/>
</file>

<file path=xl/ctrlProps/ctrlProp25.xml><?xml version="1.0" encoding="utf-8"?>
<formControlPr xmlns="http://schemas.microsoft.com/office/spreadsheetml/2009/9/main" objectType="CheckBox" fmlaLink="N119" lockText="1" noThreeD="1"/>
</file>

<file path=xl/ctrlProps/ctrlProp26.xml><?xml version="1.0" encoding="utf-8"?>
<formControlPr xmlns="http://schemas.microsoft.com/office/spreadsheetml/2009/9/main" objectType="CheckBox" fmlaLink="P119" lockText="1" noThreeD="1"/>
</file>

<file path=xl/ctrlProps/ctrlProp27.xml><?xml version="1.0" encoding="utf-8"?>
<formControlPr xmlns="http://schemas.microsoft.com/office/spreadsheetml/2009/9/main" objectType="CheckBox" fmlaLink="O35" lockText="1" noThreeD="1"/>
</file>

<file path=xl/ctrlProps/ctrlProp28.xml><?xml version="1.0" encoding="utf-8"?>
<formControlPr xmlns="http://schemas.microsoft.com/office/spreadsheetml/2009/9/main" objectType="CheckBox" fmlaLink="N35" lockText="1" noThreeD="1"/>
</file>

<file path=xl/ctrlProps/ctrlProp29.xml><?xml version="1.0" encoding="utf-8"?>
<formControlPr xmlns="http://schemas.microsoft.com/office/spreadsheetml/2009/9/main" objectType="CheckBox" fmlaLink="O39" lockText="1" noThreeD="1"/>
</file>

<file path=xl/ctrlProps/ctrlProp3.xml><?xml version="1.0" encoding="utf-8"?>
<formControlPr xmlns="http://schemas.microsoft.com/office/spreadsheetml/2009/9/main" objectType="CheckBox" fmlaLink="N26" lockText="1" noThreeD="1"/>
</file>

<file path=xl/ctrlProps/ctrlProp30.xml><?xml version="1.0" encoding="utf-8"?>
<formControlPr xmlns="http://schemas.microsoft.com/office/spreadsheetml/2009/9/main" objectType="CheckBox" fmlaLink="N39" lockText="1" noThreeD="1"/>
</file>

<file path=xl/ctrlProps/ctrlProp31.xml><?xml version="1.0" encoding="utf-8"?>
<formControlPr xmlns="http://schemas.microsoft.com/office/spreadsheetml/2009/9/main" objectType="CheckBox" fmlaLink="O37" lockText="1" noThreeD="1"/>
</file>

<file path=xl/ctrlProps/ctrlProp32.xml><?xml version="1.0" encoding="utf-8"?>
<formControlPr xmlns="http://schemas.microsoft.com/office/spreadsheetml/2009/9/main" objectType="CheckBox" fmlaLink="N37" lockText="1" noThreeD="1"/>
</file>

<file path=xl/ctrlProps/ctrlProp33.xml><?xml version="1.0" encoding="utf-8"?>
<formControlPr xmlns="http://schemas.microsoft.com/office/spreadsheetml/2009/9/main" objectType="CheckBox" fmlaLink="O38" lockText="1" noThreeD="1"/>
</file>

<file path=xl/ctrlProps/ctrlProp34.xml><?xml version="1.0" encoding="utf-8"?>
<formControlPr xmlns="http://schemas.microsoft.com/office/spreadsheetml/2009/9/main" objectType="CheckBox" fmlaLink="N38" lockText="1" noThreeD="1"/>
</file>

<file path=xl/ctrlProps/ctrlProp35.xml><?xml version="1.0" encoding="utf-8"?>
<formControlPr xmlns="http://schemas.microsoft.com/office/spreadsheetml/2009/9/main" objectType="CheckBox" fmlaLink="O36" lockText="1" noThreeD="1"/>
</file>

<file path=xl/ctrlProps/ctrlProp36.xml><?xml version="1.0" encoding="utf-8"?>
<formControlPr xmlns="http://schemas.microsoft.com/office/spreadsheetml/2009/9/main" objectType="CheckBox" fmlaLink="N36" lockText="1" noThreeD="1"/>
</file>

<file path=xl/ctrlProps/ctrlProp37.xml><?xml version="1.0" encoding="utf-8"?>
<formControlPr xmlns="http://schemas.microsoft.com/office/spreadsheetml/2009/9/main" objectType="CheckBox" fmlaLink="P36" lockText="1" noThreeD="1"/>
</file>

<file path=xl/ctrlProps/ctrlProp38.xml><?xml version="1.0" encoding="utf-8"?>
<formControlPr xmlns="http://schemas.microsoft.com/office/spreadsheetml/2009/9/main" objectType="CheckBox" fmlaLink="P37" lockText="1" noThreeD="1"/>
</file>

<file path=xl/ctrlProps/ctrlProp39.xml><?xml version="1.0" encoding="utf-8"?>
<formControlPr xmlns="http://schemas.microsoft.com/office/spreadsheetml/2009/9/main" objectType="CheckBox" fmlaLink="P38" lockText="1" noThreeD="1"/>
</file>

<file path=xl/ctrlProps/ctrlProp4.xml><?xml version="1.0" encoding="utf-8"?>
<formControlPr xmlns="http://schemas.microsoft.com/office/spreadsheetml/2009/9/main" objectType="CheckBox" fmlaLink="O26" lockText="1" noThreeD="1"/>
</file>

<file path=xl/ctrlProps/ctrlProp5.xml><?xml version="1.0" encoding="utf-8"?>
<formControlPr xmlns="http://schemas.microsoft.com/office/spreadsheetml/2009/9/main" objectType="Radio" firstButton="1" fmlaLink="N13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fmlaLink="N27" lockText="1" noThreeD="1"/>
</file>

<file path=xl/ctrlProps/ctrlProp9.xml><?xml version="1.0" encoding="utf-8"?>
<formControlPr xmlns="http://schemas.microsoft.com/office/spreadsheetml/2009/9/main" objectType="CheckBox" fmlaLink="O27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116682</xdr:colOff>
      <xdr:row>1</xdr:row>
      <xdr:rowOff>2050</xdr:rowOff>
    </xdr:from>
    <xdr:to>
      <xdr:col>2</xdr:col>
      <xdr:colOff>507207</xdr:colOff>
      <xdr:row>3</xdr:row>
      <xdr:rowOff>198438</xdr:rowOff>
    </xdr:to>
    <xdr:pic>
      <xdr:nvPicPr>
        <xdr:cNvPr id="2" name="Image 9" descr="LOGO GIRC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2" y="250097"/>
          <a:ext cx="1352947" cy="692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152400</xdr:rowOff>
        </xdr:from>
        <xdr:to>
          <xdr:col>4</xdr:col>
          <xdr:colOff>419100</xdr:colOff>
          <xdr:row>11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9966" mc:Ignorable="a14" a14:legacySpreadsheetColorIndex="57"/>
            </a:solidFill>
            <a:ln w="9525">
              <a:solidFill>
                <a:srgbClr val="339966" mc:Ignorable="a14" a14:legacySpreadsheetColorIndex="57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152400</xdr:rowOff>
        </xdr:from>
        <xdr:to>
          <xdr:col>10</xdr:col>
          <xdr:colOff>295275</xdr:colOff>
          <xdr:row>10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FF" mc:Ignorable="a14" a14:legacySpreadsheetColorIndex="12"/>
            </a:solidFill>
            <a:ln w="9525">
              <a:solidFill>
                <a:srgbClr val="0000FF" mc:Ignorable="a14" a14:legacySpreadsheetColorIndex="12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33</xdr:row>
          <xdr:rowOff>257175</xdr:rowOff>
        </xdr:from>
        <xdr:to>
          <xdr:col>11</xdr:col>
          <xdr:colOff>419100</xdr:colOff>
          <xdr:row>33</xdr:row>
          <xdr:rowOff>485775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39</xdr:row>
          <xdr:rowOff>104775</xdr:rowOff>
        </xdr:from>
        <xdr:to>
          <xdr:col>11</xdr:col>
          <xdr:colOff>419100</xdr:colOff>
          <xdr:row>39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0</xdr:col>
      <xdr:colOff>333375</xdr:colOff>
      <xdr:row>60</xdr:row>
      <xdr:rowOff>76199</xdr:rowOff>
    </xdr:from>
    <xdr:ext cx="7068741" cy="4005264"/>
    <xdr:sp macro="" textlink="">
      <xdr:nvSpPr>
        <xdr:cNvPr id="3" name="ZoneTexte 2"/>
        <xdr:cNvSpPr txBox="1"/>
      </xdr:nvSpPr>
      <xdr:spPr>
        <a:xfrm>
          <a:off x="333375" y="18907918"/>
          <a:ext cx="7068741" cy="400526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Commentaires / Points forts / Points faibles 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fr-FR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obligatoire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</a:t>
          </a:r>
          <a:endParaRPr lang="fr-FR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33</xdr:row>
          <xdr:rowOff>247650</xdr:rowOff>
        </xdr:from>
        <xdr:to>
          <xdr:col>10</xdr:col>
          <xdr:colOff>428625</xdr:colOff>
          <xdr:row>33</xdr:row>
          <xdr:rowOff>485775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39</xdr:row>
          <xdr:rowOff>85725</xdr:rowOff>
        </xdr:from>
        <xdr:to>
          <xdr:col>10</xdr:col>
          <xdr:colOff>428625</xdr:colOff>
          <xdr:row>39</xdr:row>
          <xdr:rowOff>352425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0</xdr:col>
      <xdr:colOff>333375</xdr:colOff>
      <xdr:row>93</xdr:row>
      <xdr:rowOff>85725</xdr:rowOff>
    </xdr:from>
    <xdr:ext cx="7068741" cy="3848746"/>
    <xdr:sp macro="" textlink="">
      <xdr:nvSpPr>
        <xdr:cNvPr id="23" name="ZoneTexte 22"/>
        <xdr:cNvSpPr txBox="1"/>
      </xdr:nvSpPr>
      <xdr:spPr>
        <a:xfrm>
          <a:off x="333375" y="29176663"/>
          <a:ext cx="7068741" cy="384874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Commentaires / Points forts / Points faibles 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fr-FR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obligatoire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</a:t>
          </a:r>
          <a:endParaRPr lang="fr-FR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  <a:p>
          <a:endParaRPr lang="fr-FR" sz="1000"/>
        </a:p>
      </xdr:txBody>
    </xdr:sp>
    <xdr:clientData/>
  </xdr:oneCellAnchor>
  <xdr:oneCellAnchor>
    <xdr:from>
      <xdr:col>0</xdr:col>
      <xdr:colOff>277813</xdr:colOff>
      <xdr:row>153</xdr:row>
      <xdr:rowOff>1</xdr:rowOff>
    </xdr:from>
    <xdr:ext cx="7461250" cy="10537031"/>
    <xdr:sp macro="" textlink="">
      <xdr:nvSpPr>
        <xdr:cNvPr id="32" name="ZoneTexte 31"/>
        <xdr:cNvSpPr txBox="1">
          <a:spLocks/>
        </xdr:cNvSpPr>
      </xdr:nvSpPr>
      <xdr:spPr>
        <a:xfrm>
          <a:off x="277813" y="37593985"/>
          <a:ext cx="7461250" cy="105370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Commentaires de l’évaluateur / propositions d’amélioration (important à renseigner):</a:t>
          </a:r>
          <a:r>
            <a:rPr lang="fr-FR" sz="1400">
              <a:effectLst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>
              <a:solidFill>
                <a:srgbClr val="FF0000"/>
              </a:solidFill>
              <a:effectLst/>
            </a:rPr>
            <a:t>Merci de </a:t>
          </a:r>
          <a:r>
            <a:rPr lang="fr-FR" sz="1400" b="1">
              <a:solidFill>
                <a:srgbClr val="FF0000"/>
              </a:solidFill>
              <a:effectLst/>
            </a:rPr>
            <a:t>ne pas</a:t>
          </a:r>
          <a:r>
            <a:rPr lang="fr-FR" sz="1400" b="1" baseline="0">
              <a:solidFill>
                <a:srgbClr val="FF0000"/>
              </a:solidFill>
              <a:effectLst/>
            </a:rPr>
            <a:t> étirer en largeur </a:t>
          </a:r>
          <a:r>
            <a:rPr lang="fr-FR" sz="1400" baseline="0">
              <a:solidFill>
                <a:srgbClr val="FF0000"/>
              </a:solidFill>
              <a:effectLst/>
            </a:rPr>
            <a:t>cette zone de texte</a:t>
          </a:r>
          <a:endParaRPr lang="fr-FR" sz="14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25</xdr:row>
          <xdr:rowOff>123825</xdr:rowOff>
        </xdr:from>
        <xdr:to>
          <xdr:col>10</xdr:col>
          <xdr:colOff>438150</xdr:colOff>
          <xdr:row>25</xdr:row>
          <xdr:rowOff>314325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131</xdr:row>
          <xdr:rowOff>66675</xdr:rowOff>
        </xdr:from>
        <xdr:to>
          <xdr:col>9</xdr:col>
          <xdr:colOff>419100</xdr:colOff>
          <xdr:row>131</xdr:row>
          <xdr:rowOff>257175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132</xdr:row>
          <xdr:rowOff>66675</xdr:rowOff>
        </xdr:from>
        <xdr:to>
          <xdr:col>9</xdr:col>
          <xdr:colOff>419100</xdr:colOff>
          <xdr:row>132</xdr:row>
          <xdr:rowOff>257175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133</xdr:row>
          <xdr:rowOff>57150</xdr:rowOff>
        </xdr:from>
        <xdr:to>
          <xdr:col>9</xdr:col>
          <xdr:colOff>419100</xdr:colOff>
          <xdr:row>133</xdr:row>
          <xdr:rowOff>247650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330049</xdr:colOff>
      <xdr:row>144</xdr:row>
      <xdr:rowOff>39686</xdr:rowOff>
    </xdr:from>
    <xdr:to>
      <xdr:col>6</xdr:col>
      <xdr:colOff>486173</xdr:colOff>
      <xdr:row>147</xdr:row>
      <xdr:rowOff>0</xdr:rowOff>
    </xdr:to>
    <xdr:sp macro="" textlink="">
      <xdr:nvSpPr>
        <xdr:cNvPr id="33" name="Zone de texte 2"/>
        <xdr:cNvSpPr txBox="1">
          <a:spLocks noChangeArrowheads="1"/>
        </xdr:cNvSpPr>
      </xdr:nvSpPr>
      <xdr:spPr bwMode="auto">
        <a:xfrm>
          <a:off x="330049" y="49351405"/>
          <a:ext cx="3638702" cy="929879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fr-FR" sz="1000" i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Pour information,</a:t>
          </a:r>
          <a:r>
            <a:rPr lang="fr-FR" sz="1000" i="1" baseline="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tableau de correspondance Note sur 20 / Avis :</a:t>
          </a:r>
          <a:endParaRPr lang="fr-FR" sz="1000" i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000" i="1">
              <a:effectLst/>
              <a:latin typeface="Times New Roman" panose="02020603050405020304" pitchFamily="18" charset="0"/>
              <a:ea typeface="Times New Roman" panose="02020603050405020304" pitchFamily="18" charset="0"/>
              <a:sym typeface="Webdings" panose="05030102010509060703" pitchFamily="18" charset="2"/>
            </a:rPr>
            <a:t>-</a:t>
          </a:r>
          <a:r>
            <a:rPr lang="fr-FR" sz="1000" i="1" baseline="0">
              <a:effectLst/>
              <a:latin typeface="Times New Roman" panose="02020603050405020304" pitchFamily="18" charset="0"/>
              <a:ea typeface="Times New Roman" panose="02020603050405020304" pitchFamily="18" charset="0"/>
              <a:sym typeface="Webdings" panose="05030102010509060703" pitchFamily="18" charset="2"/>
            </a:rPr>
            <a:t> </a:t>
          </a:r>
          <a:r>
            <a:rPr lang="fr-FR" sz="1000" i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16 ≤ note ≤ 20 correspond en général à un avis très favorable</a:t>
          </a:r>
        </a:p>
        <a:p>
          <a:pPr>
            <a:spcAft>
              <a:spcPts val="0"/>
            </a:spcAft>
          </a:pPr>
          <a:r>
            <a:rPr lang="fr-FR" sz="1000" i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- 13 ≤ note &lt; 16 : avis favorable</a:t>
          </a:r>
        </a:p>
        <a:p>
          <a:pPr>
            <a:spcAft>
              <a:spcPts val="0"/>
            </a:spcAft>
          </a:pPr>
          <a:r>
            <a:rPr lang="fr-FR" sz="1000" i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- 10 ≤ note &lt; 13 :  avis réservé</a:t>
          </a:r>
        </a:p>
        <a:p>
          <a:pPr>
            <a:spcAft>
              <a:spcPts val="0"/>
            </a:spcAft>
          </a:pPr>
          <a:r>
            <a:rPr lang="fr-FR" sz="1000" i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-  note &lt; 10 : à rejeter.</a:t>
          </a:r>
        </a:p>
        <a:p>
          <a:pPr>
            <a:spcAft>
              <a:spcPts val="0"/>
            </a:spcAft>
          </a:pPr>
          <a:endParaRPr lang="fr-FR" sz="1000" i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26</xdr:row>
          <xdr:rowOff>104775</xdr:rowOff>
        </xdr:from>
        <xdr:to>
          <xdr:col>10</xdr:col>
          <xdr:colOff>438150</xdr:colOff>
          <xdr:row>26</xdr:row>
          <xdr:rowOff>295275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27</xdr:row>
          <xdr:rowOff>104775</xdr:rowOff>
        </xdr:from>
        <xdr:to>
          <xdr:col>10</xdr:col>
          <xdr:colOff>438150</xdr:colOff>
          <xdr:row>27</xdr:row>
          <xdr:rowOff>285750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28</xdr:row>
          <xdr:rowOff>114300</xdr:rowOff>
        </xdr:from>
        <xdr:to>
          <xdr:col>10</xdr:col>
          <xdr:colOff>438150</xdr:colOff>
          <xdr:row>28</xdr:row>
          <xdr:rowOff>295275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19</xdr:row>
          <xdr:rowOff>47625</xdr:rowOff>
        </xdr:from>
        <xdr:to>
          <xdr:col>6</xdr:col>
          <xdr:colOff>485775</xdr:colOff>
          <xdr:row>19</xdr:row>
          <xdr:rowOff>238125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19</xdr:row>
          <xdr:rowOff>47625</xdr:rowOff>
        </xdr:from>
        <xdr:to>
          <xdr:col>5</xdr:col>
          <xdr:colOff>590550</xdr:colOff>
          <xdr:row>19</xdr:row>
          <xdr:rowOff>238125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20</xdr:row>
          <xdr:rowOff>38100</xdr:rowOff>
        </xdr:from>
        <xdr:to>
          <xdr:col>5</xdr:col>
          <xdr:colOff>581025</xdr:colOff>
          <xdr:row>20</xdr:row>
          <xdr:rowOff>228600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44</xdr:row>
          <xdr:rowOff>9525</xdr:rowOff>
        </xdr:from>
        <xdr:to>
          <xdr:col>8</xdr:col>
          <xdr:colOff>419100</xdr:colOff>
          <xdr:row>45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44</xdr:row>
          <xdr:rowOff>9525</xdr:rowOff>
        </xdr:from>
        <xdr:to>
          <xdr:col>7</xdr:col>
          <xdr:colOff>247650</xdr:colOff>
          <xdr:row>45</xdr:row>
          <xdr:rowOff>57150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20</xdr:row>
          <xdr:rowOff>47625</xdr:rowOff>
        </xdr:from>
        <xdr:to>
          <xdr:col>6</xdr:col>
          <xdr:colOff>485775</xdr:colOff>
          <xdr:row>20</xdr:row>
          <xdr:rowOff>238125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25</xdr:row>
          <xdr:rowOff>114300</xdr:rowOff>
        </xdr:from>
        <xdr:to>
          <xdr:col>11</xdr:col>
          <xdr:colOff>457200</xdr:colOff>
          <xdr:row>25</xdr:row>
          <xdr:rowOff>304800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26</xdr:row>
          <xdr:rowOff>104775</xdr:rowOff>
        </xdr:from>
        <xdr:to>
          <xdr:col>11</xdr:col>
          <xdr:colOff>457200</xdr:colOff>
          <xdr:row>26</xdr:row>
          <xdr:rowOff>295275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27</xdr:row>
          <xdr:rowOff>104775</xdr:rowOff>
        </xdr:from>
        <xdr:to>
          <xdr:col>11</xdr:col>
          <xdr:colOff>466725</xdr:colOff>
          <xdr:row>27</xdr:row>
          <xdr:rowOff>285750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28</xdr:row>
          <xdr:rowOff>114300</xdr:rowOff>
        </xdr:from>
        <xdr:to>
          <xdr:col>11</xdr:col>
          <xdr:colOff>466725</xdr:colOff>
          <xdr:row>28</xdr:row>
          <xdr:rowOff>295275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118</xdr:row>
          <xdr:rowOff>219075</xdr:rowOff>
        </xdr:from>
        <xdr:to>
          <xdr:col>11</xdr:col>
          <xdr:colOff>590550</xdr:colOff>
          <xdr:row>118</xdr:row>
          <xdr:rowOff>438150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118</xdr:row>
          <xdr:rowOff>219075</xdr:rowOff>
        </xdr:from>
        <xdr:to>
          <xdr:col>10</xdr:col>
          <xdr:colOff>438150</xdr:colOff>
          <xdr:row>118</xdr:row>
          <xdr:rowOff>438150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118</xdr:row>
          <xdr:rowOff>466725</xdr:rowOff>
        </xdr:from>
        <xdr:to>
          <xdr:col>11</xdr:col>
          <xdr:colOff>209550</xdr:colOff>
          <xdr:row>118</xdr:row>
          <xdr:rowOff>657225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99FF" mc:Ignorable="a14" a14:legacySpreadsheetColorIndex="2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NA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218282</xdr:colOff>
      <xdr:row>153</xdr:row>
      <xdr:rowOff>49609</xdr:rowOff>
    </xdr:from>
    <xdr:to>
      <xdr:col>22</xdr:col>
      <xdr:colOff>360434</xdr:colOff>
      <xdr:row>165</xdr:row>
      <xdr:rowOff>19846</xdr:rowOff>
    </xdr:to>
    <xdr:sp macro="" textlink="">
      <xdr:nvSpPr>
        <xdr:cNvPr id="54" name="ZoneTexte 53"/>
        <xdr:cNvSpPr txBox="1"/>
      </xdr:nvSpPr>
      <xdr:spPr>
        <a:xfrm>
          <a:off x="9227345" y="37643593"/>
          <a:ext cx="2563089" cy="22324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200"/>
            <a:t>N.B. : </a:t>
          </a:r>
        </a:p>
        <a:p>
          <a:r>
            <a:rPr lang="fr-FR" sz="1200"/>
            <a:t>La zone</a:t>
          </a:r>
          <a:r>
            <a:rPr lang="fr-FR" sz="1200" baseline="0"/>
            <a:t> de texte peut être redimensionnée en hauteur </a:t>
          </a:r>
          <a:r>
            <a:rPr lang="fr-FR" sz="1200"/>
            <a:t>au besoin soit :</a:t>
          </a:r>
        </a:p>
        <a:p>
          <a:r>
            <a:rPr lang="fr-FR" sz="1200"/>
            <a:t>- en agissant directement</a:t>
          </a:r>
          <a:r>
            <a:rPr lang="fr-FR" sz="1200" baseline="0"/>
            <a:t> sur les </a:t>
          </a:r>
          <a:r>
            <a:rPr lang="fr-FR" sz="1200" b="1" baseline="0"/>
            <a:t>poignées (glisser vers le haut/bas)</a:t>
          </a:r>
          <a:endParaRPr lang="fr-FR" sz="1200" b="1"/>
        </a:p>
        <a:p>
          <a:r>
            <a:rPr lang="fr-FR" sz="1200"/>
            <a:t>- ou</a:t>
          </a:r>
          <a:r>
            <a:rPr lang="fr-FR" sz="1200" baseline="0"/>
            <a:t> en</a:t>
          </a:r>
          <a:r>
            <a:rPr lang="fr-FR" sz="1200"/>
            <a:t> </a:t>
          </a:r>
          <a:r>
            <a:rPr lang="fr-FR" sz="1200" b="1"/>
            <a:t>insérant</a:t>
          </a:r>
          <a:r>
            <a:rPr lang="fr-FR" sz="1200" b="1" baseline="0"/>
            <a:t> des</a:t>
          </a:r>
          <a:r>
            <a:rPr lang="fr-FR" sz="1200" b="1"/>
            <a:t> lignes</a:t>
          </a:r>
          <a:r>
            <a:rPr lang="fr-FR" sz="1200" b="0"/>
            <a:t> au niveau de la zone</a:t>
          </a:r>
          <a:r>
            <a:rPr lang="fr-FR" sz="1200" b="0" baseline="0"/>
            <a:t> texte</a:t>
          </a:r>
          <a:endParaRPr lang="fr-FR" sz="1200" b="0"/>
        </a:p>
        <a:p>
          <a:r>
            <a:rPr lang="fr-FR" sz="1100" i="1">
              <a:solidFill>
                <a:srgbClr val="C00000"/>
              </a:solidFill>
            </a:rPr>
            <a:t>(clic droit sur numéro de</a:t>
          </a:r>
          <a:r>
            <a:rPr lang="fr-FR" sz="1100" i="1" baseline="0">
              <a:solidFill>
                <a:srgbClr val="C00000"/>
              </a:solidFill>
            </a:rPr>
            <a:t> ligne</a:t>
          </a:r>
          <a:r>
            <a:rPr lang="fr-FR" sz="1100" i="1">
              <a:solidFill>
                <a:srgbClr val="C00000"/>
              </a:solidFill>
            </a:rPr>
            <a:t> &gt; insertion &gt; puis Ctrl + Y pour</a:t>
          </a:r>
          <a:r>
            <a:rPr lang="fr-FR" sz="1100" i="1" baseline="0">
              <a:solidFill>
                <a:srgbClr val="C00000"/>
              </a:solidFill>
            </a:rPr>
            <a:t> répéter l'opération</a:t>
          </a:r>
          <a:r>
            <a:rPr lang="fr-FR" sz="1100" i="1">
              <a:solidFill>
                <a:srgbClr val="C00000"/>
              </a:solidFill>
            </a:rPr>
            <a:t>) </a:t>
          </a:r>
          <a:endParaRPr lang="fr-FR" sz="1200">
            <a:solidFill>
              <a:srgbClr val="C00000"/>
            </a:solidFill>
          </a:endParaRPr>
        </a:p>
      </xdr:txBody>
    </xdr:sp>
    <xdr:clientData/>
  </xdr:twoCellAnchor>
  <xdr:twoCellAnchor>
    <xdr:from>
      <xdr:col>18</xdr:col>
      <xdr:colOff>277812</xdr:colOff>
      <xdr:row>232</xdr:row>
      <xdr:rowOff>19843</xdr:rowOff>
    </xdr:from>
    <xdr:to>
      <xdr:col>23</xdr:col>
      <xdr:colOff>148829</xdr:colOff>
      <xdr:row>237</xdr:row>
      <xdr:rowOff>69453</xdr:rowOff>
    </xdr:to>
    <xdr:grpSp>
      <xdr:nvGrpSpPr>
        <xdr:cNvPr id="8" name="Groupe 7"/>
        <xdr:cNvGrpSpPr/>
      </xdr:nvGrpSpPr>
      <xdr:grpSpPr>
        <a:xfrm>
          <a:off x="9286875" y="52506562"/>
          <a:ext cx="2897188" cy="992188"/>
          <a:chOff x="9733359" y="56008984"/>
          <a:chExt cx="2897188" cy="992188"/>
        </a:xfrm>
      </xdr:grpSpPr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33359" y="56098281"/>
            <a:ext cx="1066667" cy="542857"/>
          </a:xfrm>
          <a:prstGeom prst="rect">
            <a:avLst/>
          </a:prstGeom>
        </xdr:spPr>
      </xdr:pic>
      <xdr:cxnSp macro="">
        <xdr:nvCxnSpPr>
          <xdr:cNvPr id="6" name="Connecteur droit avec flèche 5"/>
          <xdr:cNvCxnSpPr/>
        </xdr:nvCxnSpPr>
        <xdr:spPr>
          <a:xfrm>
            <a:off x="10398124" y="56266953"/>
            <a:ext cx="0" cy="26789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ZoneTexte 6"/>
          <xdr:cNvSpPr txBox="1"/>
        </xdr:nvSpPr>
        <xdr:spPr>
          <a:xfrm>
            <a:off x="10854531" y="56008984"/>
            <a:ext cx="1776016" cy="99218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N.B : </a:t>
            </a:r>
          </a:p>
          <a:p>
            <a:r>
              <a:rPr lang="fr-FR" sz="1100"/>
              <a:t>Pour adapter la zone d'impression,</a:t>
            </a:r>
            <a:r>
              <a:rPr lang="fr-FR" sz="1100" baseline="0"/>
              <a:t> faites glisser la ligne de base bleue vers le bas</a:t>
            </a:r>
            <a:endParaRPr lang="fr-FR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34</xdr:row>
          <xdr:rowOff>66675</xdr:rowOff>
        </xdr:from>
        <xdr:to>
          <xdr:col>11</xdr:col>
          <xdr:colOff>419100</xdr:colOff>
          <xdr:row>34</xdr:row>
          <xdr:rowOff>295275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34</xdr:row>
          <xdr:rowOff>57150</xdr:rowOff>
        </xdr:from>
        <xdr:to>
          <xdr:col>10</xdr:col>
          <xdr:colOff>428625</xdr:colOff>
          <xdr:row>34</xdr:row>
          <xdr:rowOff>295275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38</xdr:row>
          <xdr:rowOff>123825</xdr:rowOff>
        </xdr:from>
        <xdr:to>
          <xdr:col>11</xdr:col>
          <xdr:colOff>419100</xdr:colOff>
          <xdr:row>38</xdr:row>
          <xdr:rowOff>361950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38</xdr:row>
          <xdr:rowOff>114300</xdr:rowOff>
        </xdr:from>
        <xdr:to>
          <xdr:col>10</xdr:col>
          <xdr:colOff>428625</xdr:colOff>
          <xdr:row>38</xdr:row>
          <xdr:rowOff>361950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36</xdr:row>
          <xdr:rowOff>114300</xdr:rowOff>
        </xdr:from>
        <xdr:to>
          <xdr:col>11</xdr:col>
          <xdr:colOff>419100</xdr:colOff>
          <xdr:row>36</xdr:row>
          <xdr:rowOff>342900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36</xdr:row>
          <xdr:rowOff>114300</xdr:rowOff>
        </xdr:from>
        <xdr:to>
          <xdr:col>10</xdr:col>
          <xdr:colOff>428625</xdr:colOff>
          <xdr:row>36</xdr:row>
          <xdr:rowOff>352425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37</xdr:row>
          <xdr:rowOff>104775</xdr:rowOff>
        </xdr:from>
        <xdr:to>
          <xdr:col>11</xdr:col>
          <xdr:colOff>419100</xdr:colOff>
          <xdr:row>37</xdr:row>
          <xdr:rowOff>333375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37</xdr:row>
          <xdr:rowOff>104775</xdr:rowOff>
        </xdr:from>
        <xdr:to>
          <xdr:col>10</xdr:col>
          <xdr:colOff>428625</xdr:colOff>
          <xdr:row>37</xdr:row>
          <xdr:rowOff>342900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35</xdr:row>
          <xdr:rowOff>95250</xdr:rowOff>
        </xdr:from>
        <xdr:to>
          <xdr:col>11</xdr:col>
          <xdr:colOff>419100</xdr:colOff>
          <xdr:row>35</xdr:row>
          <xdr:rowOff>323850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35</xdr:row>
          <xdr:rowOff>85725</xdr:rowOff>
        </xdr:from>
        <xdr:to>
          <xdr:col>10</xdr:col>
          <xdr:colOff>428625</xdr:colOff>
          <xdr:row>35</xdr:row>
          <xdr:rowOff>323850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 w="9525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85725</xdr:rowOff>
        </xdr:from>
        <xdr:to>
          <xdr:col>12</xdr:col>
          <xdr:colOff>409575</xdr:colOff>
          <xdr:row>35</xdr:row>
          <xdr:rowOff>323850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99FF" mc:Ignorable="a14" a14:legacySpreadsheetColorIndex="24"/>
            </a:solidFill>
            <a:ln w="9525">
              <a:solidFill>
                <a:srgbClr val="9999FF" mc:Ignorable="a14" a14:legacySpreadsheetColorIndex="2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114300</xdr:rowOff>
        </xdr:from>
        <xdr:to>
          <xdr:col>12</xdr:col>
          <xdr:colOff>409575</xdr:colOff>
          <xdr:row>36</xdr:row>
          <xdr:rowOff>352425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99FF" mc:Ignorable="a14" a14:legacySpreadsheetColorIndex="24"/>
            </a:solidFill>
            <a:ln w="9525">
              <a:solidFill>
                <a:srgbClr val="9999FF" mc:Ignorable="a14" a14:legacySpreadsheetColorIndex="2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104775</xdr:rowOff>
        </xdr:from>
        <xdr:to>
          <xdr:col>12</xdr:col>
          <xdr:colOff>409575</xdr:colOff>
          <xdr:row>37</xdr:row>
          <xdr:rowOff>342900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99FF" mc:Ignorable="a14" a14:legacySpreadsheetColorIndex="24"/>
            </a:solidFill>
            <a:ln w="9525">
              <a:solidFill>
                <a:srgbClr val="9999FF" mc:Ignorable="a14" a14:legacySpreadsheetColorIndex="2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18</xdr:col>
      <xdr:colOff>19843</xdr:colOff>
      <xdr:row>61</xdr:row>
      <xdr:rowOff>138907</xdr:rowOff>
    </xdr:from>
    <xdr:to>
      <xdr:col>22</xdr:col>
      <xdr:colOff>161995</xdr:colOff>
      <xdr:row>73</xdr:row>
      <xdr:rowOff>109143</xdr:rowOff>
    </xdr:to>
    <xdr:sp macro="" textlink="">
      <xdr:nvSpPr>
        <xdr:cNvPr id="73" name="ZoneTexte 72"/>
        <xdr:cNvSpPr txBox="1"/>
      </xdr:nvSpPr>
      <xdr:spPr>
        <a:xfrm>
          <a:off x="9028906" y="16777891"/>
          <a:ext cx="2563089" cy="223242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200"/>
            <a:t>N.B. : </a:t>
          </a:r>
        </a:p>
        <a:p>
          <a:r>
            <a:rPr lang="fr-FR" sz="1200"/>
            <a:t>La zone</a:t>
          </a:r>
          <a:r>
            <a:rPr lang="fr-FR" sz="1200" baseline="0"/>
            <a:t> de texte peut être redimensionnée en hauteur </a:t>
          </a:r>
          <a:r>
            <a:rPr lang="fr-FR" sz="1200"/>
            <a:t>au besoin soit :</a:t>
          </a:r>
        </a:p>
        <a:p>
          <a:r>
            <a:rPr lang="fr-FR" sz="1200"/>
            <a:t>- en agissant directement</a:t>
          </a:r>
          <a:r>
            <a:rPr lang="fr-FR" sz="1200" baseline="0"/>
            <a:t> sur les </a:t>
          </a:r>
          <a:r>
            <a:rPr lang="fr-FR" sz="1200" b="1" baseline="0"/>
            <a:t>poignées (glisser vers le haut/bas)</a:t>
          </a:r>
          <a:endParaRPr lang="fr-FR" sz="1200" b="1"/>
        </a:p>
        <a:p>
          <a:r>
            <a:rPr lang="fr-FR" sz="1200"/>
            <a:t>- ou</a:t>
          </a:r>
          <a:r>
            <a:rPr lang="fr-FR" sz="1200" baseline="0"/>
            <a:t> en</a:t>
          </a:r>
          <a:r>
            <a:rPr lang="fr-FR" sz="1200"/>
            <a:t> </a:t>
          </a:r>
          <a:r>
            <a:rPr lang="fr-FR" sz="1200" b="1"/>
            <a:t>insérant</a:t>
          </a:r>
          <a:r>
            <a:rPr lang="fr-FR" sz="1200" b="1" baseline="0"/>
            <a:t> des</a:t>
          </a:r>
          <a:r>
            <a:rPr lang="fr-FR" sz="1200" b="1"/>
            <a:t> lignes</a:t>
          </a:r>
          <a:r>
            <a:rPr lang="fr-FR" sz="1200" b="0"/>
            <a:t> au niveau de la zone</a:t>
          </a:r>
          <a:r>
            <a:rPr lang="fr-FR" sz="1200" b="0" baseline="0"/>
            <a:t> texte</a:t>
          </a:r>
          <a:endParaRPr lang="fr-FR" sz="1200" b="0"/>
        </a:p>
        <a:p>
          <a:r>
            <a:rPr lang="fr-FR" sz="1100" i="1">
              <a:solidFill>
                <a:srgbClr val="C00000"/>
              </a:solidFill>
            </a:rPr>
            <a:t>(clic droit sur numéro de</a:t>
          </a:r>
          <a:r>
            <a:rPr lang="fr-FR" sz="1100" i="1" baseline="0">
              <a:solidFill>
                <a:srgbClr val="C00000"/>
              </a:solidFill>
            </a:rPr>
            <a:t> ligne</a:t>
          </a:r>
          <a:r>
            <a:rPr lang="fr-FR" sz="1100" i="1">
              <a:solidFill>
                <a:srgbClr val="C00000"/>
              </a:solidFill>
            </a:rPr>
            <a:t> &gt; insertion &gt; puis Ctrl + Y pour</a:t>
          </a:r>
          <a:r>
            <a:rPr lang="fr-FR" sz="1100" i="1" baseline="0">
              <a:solidFill>
                <a:srgbClr val="C00000"/>
              </a:solidFill>
            </a:rPr>
            <a:t> répéter l'opération</a:t>
          </a:r>
          <a:r>
            <a:rPr lang="fr-FR" sz="1100" i="1">
              <a:solidFill>
                <a:srgbClr val="C00000"/>
              </a:solidFill>
            </a:rPr>
            <a:t>) </a:t>
          </a:r>
          <a:endParaRPr lang="fr-FR" sz="1200">
            <a:solidFill>
              <a:srgbClr val="C00000"/>
            </a:solidFill>
          </a:endParaRPr>
        </a:p>
      </xdr:txBody>
    </xdr:sp>
    <xdr:clientData/>
  </xdr:twoCellAnchor>
  <xdr:twoCellAnchor>
    <xdr:from>
      <xdr:col>18</xdr:col>
      <xdr:colOff>0</xdr:colOff>
      <xdr:row>97</xdr:row>
      <xdr:rowOff>168672</xdr:rowOff>
    </xdr:from>
    <xdr:to>
      <xdr:col>22</xdr:col>
      <xdr:colOff>142152</xdr:colOff>
      <xdr:row>109</xdr:row>
      <xdr:rowOff>138908</xdr:rowOff>
    </xdr:to>
    <xdr:sp macro="" textlink="">
      <xdr:nvSpPr>
        <xdr:cNvPr id="75" name="ZoneTexte 74"/>
        <xdr:cNvSpPr txBox="1"/>
      </xdr:nvSpPr>
      <xdr:spPr>
        <a:xfrm>
          <a:off x="9009063" y="24824531"/>
          <a:ext cx="2563089" cy="223242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200"/>
            <a:t>N.B. : </a:t>
          </a:r>
        </a:p>
        <a:p>
          <a:r>
            <a:rPr lang="fr-FR" sz="1200"/>
            <a:t>La zone</a:t>
          </a:r>
          <a:r>
            <a:rPr lang="fr-FR" sz="1200" baseline="0"/>
            <a:t> de texte peut être redimensionnée en hauteur </a:t>
          </a:r>
          <a:r>
            <a:rPr lang="fr-FR" sz="1200"/>
            <a:t>au besoin soit :</a:t>
          </a:r>
        </a:p>
        <a:p>
          <a:r>
            <a:rPr lang="fr-FR" sz="1200"/>
            <a:t>- en agissant directement</a:t>
          </a:r>
          <a:r>
            <a:rPr lang="fr-FR" sz="1200" baseline="0"/>
            <a:t> sur les </a:t>
          </a:r>
          <a:r>
            <a:rPr lang="fr-FR" sz="1200" b="1" baseline="0"/>
            <a:t>poignées (glisser vers le haut/bas)</a:t>
          </a:r>
          <a:endParaRPr lang="fr-FR" sz="1200" b="1"/>
        </a:p>
        <a:p>
          <a:r>
            <a:rPr lang="fr-FR" sz="1200"/>
            <a:t>- ou</a:t>
          </a:r>
          <a:r>
            <a:rPr lang="fr-FR" sz="1200" baseline="0"/>
            <a:t> en</a:t>
          </a:r>
          <a:r>
            <a:rPr lang="fr-FR" sz="1200"/>
            <a:t> </a:t>
          </a:r>
          <a:r>
            <a:rPr lang="fr-FR" sz="1200" b="1"/>
            <a:t>insérant</a:t>
          </a:r>
          <a:r>
            <a:rPr lang="fr-FR" sz="1200" b="1" baseline="0"/>
            <a:t> des</a:t>
          </a:r>
          <a:r>
            <a:rPr lang="fr-FR" sz="1200" b="1"/>
            <a:t> lignes</a:t>
          </a:r>
          <a:r>
            <a:rPr lang="fr-FR" sz="1200" b="0"/>
            <a:t> au niveau de la zone</a:t>
          </a:r>
          <a:r>
            <a:rPr lang="fr-FR" sz="1200" b="0" baseline="0"/>
            <a:t> texte</a:t>
          </a:r>
          <a:endParaRPr lang="fr-FR" sz="1200" b="0"/>
        </a:p>
        <a:p>
          <a:r>
            <a:rPr lang="fr-FR" sz="1100" i="1">
              <a:solidFill>
                <a:srgbClr val="C00000"/>
              </a:solidFill>
            </a:rPr>
            <a:t>(clic droit sur numéro de</a:t>
          </a:r>
          <a:r>
            <a:rPr lang="fr-FR" sz="1100" i="1" baseline="0">
              <a:solidFill>
                <a:srgbClr val="C00000"/>
              </a:solidFill>
            </a:rPr>
            <a:t> ligne</a:t>
          </a:r>
          <a:r>
            <a:rPr lang="fr-FR" sz="1100" i="1">
              <a:solidFill>
                <a:srgbClr val="C00000"/>
              </a:solidFill>
            </a:rPr>
            <a:t> &gt; insertion &gt; puis Ctrl + Y pour</a:t>
          </a:r>
          <a:r>
            <a:rPr lang="fr-FR" sz="1100" i="1" baseline="0">
              <a:solidFill>
                <a:srgbClr val="C00000"/>
              </a:solidFill>
            </a:rPr>
            <a:t> répéter l'opération</a:t>
          </a:r>
          <a:r>
            <a:rPr lang="fr-FR" sz="1100" i="1">
              <a:solidFill>
                <a:srgbClr val="C00000"/>
              </a:solidFill>
            </a:rPr>
            <a:t>) </a:t>
          </a:r>
          <a:endParaRPr lang="fr-FR" sz="12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V323"/>
  <sheetViews>
    <sheetView showGridLines="0" tabSelected="1" view="pageBreakPreview" zoomScale="96" zoomScaleNormal="90" zoomScaleSheetLayoutView="96" workbookViewId="0">
      <selection activeCell="R4" sqref="R4"/>
    </sheetView>
  </sheetViews>
  <sheetFormatPr baseColWidth="10" defaultColWidth="9.140625" defaultRowHeight="15" x14ac:dyDescent="0.25"/>
  <cols>
    <col min="1" max="1" width="5.140625" customWidth="1"/>
    <col min="2" max="2" width="9.28515625" customWidth="1"/>
    <col min="3" max="3" width="10.5703125" customWidth="1"/>
    <col min="10" max="10" width="11.5703125" customWidth="1"/>
    <col min="12" max="12" width="9.5703125" bestFit="1" customWidth="1"/>
    <col min="13" max="13" width="11.140625" style="89" customWidth="1"/>
    <col min="14" max="17" width="14.28515625" hidden="1" customWidth="1"/>
    <col min="18" max="18" width="14.28515625" customWidth="1"/>
    <col min="19" max="20" width="9.140625" customWidth="1"/>
  </cols>
  <sheetData>
    <row r="1" spans="1:17" ht="19.5" x14ac:dyDescent="0.25">
      <c r="A1" s="1"/>
      <c r="B1" s="135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N1" s="94"/>
      <c r="O1" s="94"/>
      <c r="P1" s="94"/>
      <c r="Q1" s="126"/>
    </row>
    <row r="2" spans="1:17" ht="19.5" x14ac:dyDescent="0.25">
      <c r="A2" s="135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94"/>
      <c r="O2" s="94"/>
      <c r="P2" s="94"/>
      <c r="Q2" s="126"/>
    </row>
    <row r="3" spans="1:17" ht="19.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94"/>
      <c r="O3" s="94"/>
      <c r="P3" s="94"/>
      <c r="Q3" s="126"/>
    </row>
    <row r="4" spans="1:17" ht="18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94"/>
      <c r="O4" s="94"/>
      <c r="P4" s="94"/>
      <c r="Q4" s="126"/>
    </row>
    <row r="5" spans="1:17" ht="20.25" customHeight="1" x14ac:dyDescent="0.25">
      <c r="B5" s="4" t="s">
        <v>4</v>
      </c>
      <c r="D5" s="161"/>
      <c r="E5" s="161"/>
      <c r="F5" s="161"/>
      <c r="G5" s="161"/>
      <c r="H5" s="161"/>
      <c r="J5" s="72"/>
      <c r="K5" s="72"/>
      <c r="L5" s="72"/>
      <c r="N5" s="94"/>
      <c r="O5" s="94"/>
      <c r="P5" s="94"/>
      <c r="Q5" s="126"/>
    </row>
    <row r="6" spans="1:17" x14ac:dyDescent="0.25">
      <c r="J6" s="72"/>
      <c r="K6" s="72"/>
      <c r="L6" s="72"/>
      <c r="N6" s="94"/>
      <c r="O6" s="94"/>
      <c r="P6" s="94"/>
      <c r="Q6" s="126"/>
    </row>
    <row r="7" spans="1:17" x14ac:dyDescent="0.25">
      <c r="B7" s="4" t="s">
        <v>5</v>
      </c>
      <c r="D7" s="162"/>
      <c r="E7" s="162"/>
      <c r="F7" s="162"/>
      <c r="G7" s="162"/>
      <c r="H7" s="162"/>
      <c r="I7" s="162"/>
      <c r="J7" s="162"/>
      <c r="K7" s="162"/>
      <c r="L7" s="162"/>
      <c r="N7" s="94"/>
      <c r="O7" s="94"/>
      <c r="P7" s="94"/>
      <c r="Q7" s="126"/>
    </row>
    <row r="8" spans="1:17" s="72" customFormat="1" x14ac:dyDescent="0.25">
      <c r="B8" s="4"/>
      <c r="D8" s="162"/>
      <c r="E8" s="162"/>
      <c r="F8" s="162"/>
      <c r="G8" s="162"/>
      <c r="H8" s="162"/>
      <c r="I8" s="162"/>
      <c r="J8" s="162"/>
      <c r="K8" s="162"/>
      <c r="L8" s="162"/>
      <c r="M8" s="89"/>
      <c r="N8" s="94"/>
      <c r="O8" s="94"/>
      <c r="P8" s="94"/>
      <c r="Q8" s="126"/>
    </row>
    <row r="9" spans="1:17" x14ac:dyDescent="0.25">
      <c r="D9" s="162"/>
      <c r="E9" s="162"/>
      <c r="F9" s="162"/>
      <c r="G9" s="162"/>
      <c r="H9" s="162"/>
      <c r="I9" s="162"/>
      <c r="J9" s="162"/>
      <c r="K9" s="162"/>
      <c r="L9" s="162"/>
      <c r="N9" s="94"/>
      <c r="O9" s="94"/>
      <c r="P9" s="94"/>
      <c r="Q9" s="126"/>
    </row>
    <row r="10" spans="1:17" x14ac:dyDescent="0.25">
      <c r="N10" s="94"/>
      <c r="O10" s="94"/>
      <c r="P10" s="94"/>
      <c r="Q10" s="126"/>
    </row>
    <row r="11" spans="1:17" x14ac:dyDescent="0.25">
      <c r="B11" s="27" t="s">
        <v>6</v>
      </c>
      <c r="C11" s="2"/>
      <c r="D11" s="2"/>
      <c r="E11" s="2"/>
      <c r="F11" s="2"/>
      <c r="G11" s="6" t="s">
        <v>7</v>
      </c>
      <c r="H11" s="2"/>
      <c r="I11" s="2"/>
      <c r="J11" s="2"/>
      <c r="K11" s="2"/>
      <c r="L11" s="2"/>
      <c r="M11" s="126" t="str">
        <f>IF(COUNTIF(N11:O11,TRUE)=2,"Erreur","")</f>
        <v/>
      </c>
      <c r="N11" s="94" t="b">
        <v>0</v>
      </c>
      <c r="O11" s="94" t="b">
        <v>0</v>
      </c>
      <c r="P11" s="94"/>
      <c r="Q11" s="126" t="str">
        <f>IF(M11&lt;&gt;"",1,"")</f>
        <v/>
      </c>
    </row>
    <row r="12" spans="1:17" ht="15.75" customHeight="1" x14ac:dyDescent="0.25">
      <c r="B12" s="64" t="str">
        <f>IF(AND(J143&lt;&gt;"",N11=FALSE,O11=FALSE),"Merci de cocher le type d'évaluation ⤴","")</f>
        <v/>
      </c>
      <c r="C12" s="2"/>
      <c r="D12" s="2"/>
      <c r="E12" s="2"/>
      <c r="F12" s="2"/>
      <c r="G12" s="64" t="str">
        <f>IF(AND(J143&lt;&gt;"",N11=FALSE,O11=FALSE),"Merci de cocher le type d'évaluation       ⤴","")</f>
        <v/>
      </c>
      <c r="H12" s="2"/>
      <c r="I12" s="2"/>
      <c r="J12" s="2"/>
      <c r="K12" s="2"/>
      <c r="L12" s="2"/>
      <c r="N12" s="94"/>
      <c r="O12" s="94"/>
      <c r="P12" s="94"/>
      <c r="Q12" s="126" t="str">
        <f>IF(AND(G12&lt;&gt;"",B12&lt;&gt;""),1,"")</f>
        <v/>
      </c>
    </row>
    <row r="13" spans="1:17" s="72" customFormat="1" ht="15.75" customHeight="1" x14ac:dyDescent="0.25">
      <c r="B13" s="64"/>
      <c r="C13" s="2"/>
      <c r="D13" s="2"/>
      <c r="E13" s="2"/>
      <c r="F13" s="2"/>
      <c r="G13" s="64"/>
      <c r="H13" s="2"/>
      <c r="I13" s="2"/>
      <c r="J13" s="2"/>
      <c r="K13" s="2"/>
      <c r="L13" s="2"/>
      <c r="M13" s="89"/>
      <c r="N13" s="94"/>
      <c r="O13" s="94"/>
      <c r="P13" s="94"/>
      <c r="Q13" s="126"/>
    </row>
    <row r="14" spans="1:17" ht="24" customHeight="1" x14ac:dyDescent="0.25">
      <c r="B14" s="163" t="str">
        <f>IF(J143&lt;&gt;"","Récap. LI éval"&amp;IF(N11=TRUE,"_S :",IF(O11=TRUE,"_M :",""))&amp;" "&amp;J143&amp;K143&amp;" "&amp;J146&amp;" - "&amp;J147&amp;IF(AND(COUNTIF(J143,"&gt;0")=1,COUNTIF(N26:O29,TRUE)&lt;COUNTA(N26:N29))," | recevabilité -&gt; case(s) non cochée(s)","")&amp;IF(AND(COUNTIF(J143,"&gt;0")=1,COUNTIF(N34:P40,TRUE)&lt;COUNTA(N34:N40))," | non recevabilité -&gt; case(s) non cochée(s)","") &amp; IF(SUM(Q1:Q149)&gt;=1, " ▶ " &amp; SUM(Q1:Q149) &amp; " anomalie(s) à corriger",""),"")</f>
        <v/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N14" s="94"/>
      <c r="O14" s="94"/>
      <c r="P14" s="94"/>
      <c r="Q14" s="126"/>
    </row>
    <row r="15" spans="1:17" x14ac:dyDescent="0.25">
      <c r="B15" s="5" t="s">
        <v>44</v>
      </c>
      <c r="C15" s="2"/>
      <c r="D15" s="2"/>
      <c r="E15" s="2"/>
      <c r="F15" s="2"/>
      <c r="G15" s="2"/>
      <c r="H15" s="2"/>
      <c r="I15" s="2"/>
      <c r="J15" s="2"/>
      <c r="K15" s="2"/>
      <c r="L15" s="2"/>
      <c r="N15" s="94"/>
      <c r="O15" s="94"/>
      <c r="P15" s="94"/>
      <c r="Q15" s="126"/>
    </row>
    <row r="16" spans="1:17" x14ac:dyDescent="0.25"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N16" s="94"/>
      <c r="O16" s="94"/>
      <c r="P16" s="94"/>
      <c r="Q16" s="126"/>
    </row>
    <row r="17" spans="2:17" s="72" customFormat="1" x14ac:dyDescent="0.25">
      <c r="B17" s="106" t="s">
        <v>54</v>
      </c>
      <c r="C17" s="101"/>
      <c r="D17" s="101"/>
      <c r="E17" s="101"/>
      <c r="F17" s="101"/>
      <c r="G17" s="101"/>
      <c r="H17" s="157" t="str">
        <f>IF(AND(IF(J143&lt;&gt;"",COUNTIF(N20:O20,TRUE)=0)),"Merci de remplir la partie grisée","")</f>
        <v/>
      </c>
      <c r="I17" s="157"/>
      <c r="J17" s="157"/>
      <c r="K17" s="157"/>
      <c r="L17" s="157"/>
      <c r="M17" s="130"/>
      <c r="N17" s="130"/>
      <c r="O17" s="130"/>
      <c r="P17" s="94"/>
      <c r="Q17" s="126"/>
    </row>
    <row r="18" spans="2:17" s="72" customFormat="1" ht="9" customHeight="1" x14ac:dyDescent="0.25">
      <c r="B18" s="103"/>
      <c r="C18" s="103"/>
      <c r="D18" s="103"/>
      <c r="E18" s="103"/>
      <c r="F18" s="103"/>
      <c r="G18" s="103"/>
      <c r="H18" s="74"/>
      <c r="I18" s="74"/>
      <c r="J18" s="74"/>
      <c r="K18" s="74"/>
      <c r="L18" s="74"/>
      <c r="M18" s="89"/>
      <c r="N18" s="94"/>
      <c r="O18" s="94"/>
      <c r="P18" s="94"/>
      <c r="Q18" s="126"/>
    </row>
    <row r="19" spans="2:17" s="72" customFormat="1" ht="21.75" customHeight="1" x14ac:dyDescent="0.25">
      <c r="B19" s="106" t="s">
        <v>45</v>
      </c>
      <c r="C19" s="100"/>
      <c r="D19" s="101"/>
      <c r="E19" s="101"/>
      <c r="F19" s="105" t="s">
        <v>1</v>
      </c>
      <c r="G19" s="104" t="s">
        <v>48</v>
      </c>
      <c r="H19" s="74"/>
      <c r="I19" s="74" t="s">
        <v>50</v>
      </c>
      <c r="J19" s="74"/>
      <c r="K19" s="74"/>
      <c r="L19" s="74"/>
      <c r="M19" s="89"/>
      <c r="N19" s="94"/>
      <c r="O19" s="94"/>
      <c r="P19" s="94"/>
      <c r="Q19" s="126"/>
    </row>
    <row r="20" spans="2:17" s="72" customFormat="1" ht="28.5" customHeight="1" x14ac:dyDescent="0.25">
      <c r="B20" s="102"/>
      <c r="C20" s="107" t="s">
        <v>46</v>
      </c>
      <c r="D20" s="101"/>
      <c r="E20" s="101"/>
      <c r="F20" s="101"/>
      <c r="G20" s="101"/>
      <c r="H20" s="164" t="str">
        <f>IF(N20=TRUE,"N.B. : L’acquisition du co-financement sera à justifier dans le dossier complet","")</f>
        <v/>
      </c>
      <c r="I20" s="164"/>
      <c r="J20" s="164"/>
      <c r="K20" s="164"/>
      <c r="L20" s="164"/>
      <c r="M20" s="126" t="str">
        <f>IF(COUNTIF(N20:O20,TRUE)=2,"Erreur","")</f>
        <v/>
      </c>
      <c r="N20" s="94" t="b">
        <v>0</v>
      </c>
      <c r="O20" s="94" t="b">
        <v>0</v>
      </c>
      <c r="P20" s="94"/>
      <c r="Q20" s="126"/>
    </row>
    <row r="21" spans="2:17" s="72" customFormat="1" ht="21.95" customHeight="1" x14ac:dyDescent="0.25">
      <c r="B21" s="102"/>
      <c r="C21" s="107" t="s">
        <v>47</v>
      </c>
      <c r="D21" s="101"/>
      <c r="E21" s="101"/>
      <c r="F21" s="101"/>
      <c r="G21" s="101"/>
      <c r="H21" s="160" t="str">
        <f>IF(AND(N20=TRUE,COUNTIF(N21:O21,"FAUX")=2),"Merci de cocher si le financement est ou non acquis","")</f>
        <v/>
      </c>
      <c r="I21" s="160"/>
      <c r="J21" s="160"/>
      <c r="K21" s="160"/>
      <c r="L21" s="160"/>
      <c r="M21" s="126" t="str">
        <f>IF(COUNTIF(N21:O21,TRUE)=2,"Erreur",IF(AND(O20=TRUE,N21=TRUE),"Erreur",""))</f>
        <v/>
      </c>
      <c r="N21" s="94" t="b">
        <v>0</v>
      </c>
      <c r="O21" s="94" t="b">
        <v>0</v>
      </c>
      <c r="P21" s="94"/>
      <c r="Q21" s="126"/>
    </row>
    <row r="22" spans="2:17" s="72" customFormat="1" x14ac:dyDescent="0.25"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89"/>
      <c r="N22" s="94"/>
      <c r="O22" s="94"/>
      <c r="P22" s="94"/>
      <c r="Q22" s="126"/>
    </row>
    <row r="23" spans="2:17" ht="30" customHeight="1" x14ac:dyDescent="0.4">
      <c r="B23" s="7" t="s">
        <v>8</v>
      </c>
      <c r="C23" s="8"/>
      <c r="D23" s="8"/>
      <c r="E23" s="8"/>
      <c r="F23" s="8"/>
      <c r="G23" s="8"/>
      <c r="H23" s="8"/>
      <c r="I23" s="8"/>
      <c r="J23" s="8"/>
      <c r="K23" s="8"/>
      <c r="L23" s="8"/>
      <c r="N23" s="94"/>
      <c r="O23" s="94"/>
      <c r="P23" s="94"/>
      <c r="Q23" s="126"/>
    </row>
    <row r="24" spans="2:17" ht="15.75" thickBot="1" x14ac:dyDescent="0.3">
      <c r="N24" s="94"/>
      <c r="O24" s="94"/>
      <c r="P24" s="94"/>
      <c r="Q24" s="126"/>
    </row>
    <row r="25" spans="2:17" ht="18" x14ac:dyDescent="0.25">
      <c r="B25" s="9" t="s">
        <v>0</v>
      </c>
      <c r="C25" s="10"/>
      <c r="D25" s="10"/>
      <c r="E25" s="10"/>
      <c r="F25" s="10"/>
      <c r="G25" s="10"/>
      <c r="H25" s="10"/>
      <c r="I25" s="10"/>
      <c r="J25" s="55"/>
      <c r="K25" s="16" t="s">
        <v>1</v>
      </c>
      <c r="L25" s="109" t="s">
        <v>2</v>
      </c>
      <c r="N25" s="96" t="s">
        <v>1</v>
      </c>
      <c r="O25" s="96" t="s">
        <v>2</v>
      </c>
      <c r="P25" s="94"/>
      <c r="Q25" s="126"/>
    </row>
    <row r="26" spans="2:17" ht="30" customHeight="1" x14ac:dyDescent="0.25">
      <c r="B26" s="153" t="s">
        <v>78</v>
      </c>
      <c r="C26" s="154"/>
      <c r="D26" s="154"/>
      <c r="E26" s="154"/>
      <c r="F26" s="154"/>
      <c r="G26" s="154"/>
      <c r="H26" s="154"/>
      <c r="I26" s="154"/>
      <c r="J26" s="155"/>
      <c r="K26" s="57"/>
      <c r="L26" s="56"/>
      <c r="M26" s="126" t="str">
        <f t="shared" ref="M26:M29" si="0">IF(COUNTIF(N26:O26,TRUE)=2,"Erreur","")</f>
        <v/>
      </c>
      <c r="N26" s="96" t="b">
        <v>0</v>
      </c>
      <c r="O26" s="96" t="b">
        <v>0</v>
      </c>
      <c r="P26" s="94"/>
      <c r="Q26" s="126" t="str">
        <f t="shared" ref="Q26:Q59" si="1">IF(M26&lt;&gt;"",1,"")</f>
        <v/>
      </c>
    </row>
    <row r="27" spans="2:17" s="72" customFormat="1" ht="30" customHeight="1" x14ac:dyDescent="0.25">
      <c r="B27" s="153" t="s">
        <v>75</v>
      </c>
      <c r="C27" s="154"/>
      <c r="D27" s="154"/>
      <c r="E27" s="154"/>
      <c r="F27" s="154"/>
      <c r="G27" s="154"/>
      <c r="H27" s="154"/>
      <c r="I27" s="154"/>
      <c r="J27" s="155"/>
      <c r="K27" s="57"/>
      <c r="L27" s="56"/>
      <c r="M27" s="126" t="str">
        <f t="shared" si="0"/>
        <v/>
      </c>
      <c r="N27" s="96" t="b">
        <v>0</v>
      </c>
      <c r="O27" s="96" t="b">
        <v>0</v>
      </c>
      <c r="P27" s="94"/>
      <c r="Q27" s="126"/>
    </row>
    <row r="28" spans="2:17" s="72" customFormat="1" ht="30" customHeight="1" x14ac:dyDescent="0.25">
      <c r="B28" s="153" t="s">
        <v>76</v>
      </c>
      <c r="C28" s="154"/>
      <c r="D28" s="154"/>
      <c r="E28" s="154"/>
      <c r="F28" s="154"/>
      <c r="G28" s="154"/>
      <c r="H28" s="154"/>
      <c r="I28" s="154"/>
      <c r="J28" s="155"/>
      <c r="K28" s="57"/>
      <c r="L28" s="56"/>
      <c r="M28" s="126" t="str">
        <f t="shared" si="0"/>
        <v/>
      </c>
      <c r="N28" s="96" t="b">
        <v>0</v>
      </c>
      <c r="O28" s="96" t="b">
        <v>0</v>
      </c>
      <c r="P28" s="94"/>
      <c r="Q28" s="126"/>
    </row>
    <row r="29" spans="2:17" s="72" customFormat="1" ht="30" customHeight="1" thickBot="1" x14ac:dyDescent="0.3">
      <c r="B29" s="165" t="s">
        <v>77</v>
      </c>
      <c r="C29" s="166"/>
      <c r="D29" s="166"/>
      <c r="E29" s="166"/>
      <c r="F29" s="166"/>
      <c r="G29" s="166"/>
      <c r="H29" s="166"/>
      <c r="I29" s="166"/>
      <c r="J29" s="167"/>
      <c r="K29" s="17"/>
      <c r="L29" s="136"/>
      <c r="M29" s="126" t="str">
        <f t="shared" si="0"/>
        <v/>
      </c>
      <c r="N29" s="96" t="b">
        <v>0</v>
      </c>
      <c r="O29" s="96" t="b">
        <v>0</v>
      </c>
      <c r="P29" s="94"/>
      <c r="Q29" s="126"/>
    </row>
    <row r="30" spans="2:17" ht="15.75" x14ac:dyDescent="0.25">
      <c r="B30" s="157" t="str">
        <f>IF(AND(IF(J143&lt;&gt;"",COUNTIF(N26:O29,TRUE)&lt;COUNTA(N26:N29))),"Merci d'évaluer tous les items","")</f>
        <v/>
      </c>
      <c r="C30" s="157"/>
      <c r="D30" s="157"/>
      <c r="E30" s="157"/>
      <c r="F30" s="157"/>
      <c r="G30" s="157"/>
      <c r="H30" s="157"/>
      <c r="I30" s="157"/>
      <c r="K30" s="75" t="str">
        <f>IF(COUNTIF(N25:N29,TRUE)&gt;0,"LI à rejeter","")</f>
        <v/>
      </c>
      <c r="L30" s="76"/>
      <c r="N30" s="94"/>
      <c r="O30" s="94"/>
      <c r="P30" s="94"/>
      <c r="Q30" s="126" t="str">
        <f>IF(B30&lt;&gt;"",1,"")</f>
        <v/>
      </c>
    </row>
    <row r="31" spans="2:17" s="72" customFormat="1" x14ac:dyDescent="0.25">
      <c r="B31" s="21" t="s">
        <v>52</v>
      </c>
      <c r="C31" s="133"/>
      <c r="D31" s="133"/>
      <c r="E31" s="133"/>
      <c r="F31" s="133"/>
      <c r="G31" s="133"/>
      <c r="H31" s="133"/>
      <c r="I31" s="133"/>
      <c r="J31" s="2"/>
      <c r="K31" s="131" t="str">
        <f>IF(COUNTIF(N25:N29,TRUE)&gt;0,"↪ continuez l'évaluation","")</f>
        <v/>
      </c>
      <c r="L31" s="99"/>
      <c r="M31" s="120"/>
      <c r="N31" s="94"/>
      <c r="O31" s="94"/>
      <c r="P31" s="94"/>
      <c r="Q31" s="126"/>
    </row>
    <row r="32" spans="2:17" ht="15.75" thickBot="1" x14ac:dyDescent="0.3">
      <c r="C32" s="2"/>
      <c r="D32" s="2"/>
      <c r="E32" s="2"/>
      <c r="F32" s="2"/>
      <c r="G32" s="2"/>
      <c r="H32" s="2"/>
      <c r="I32" s="2"/>
      <c r="J32" s="2"/>
      <c r="K32" s="2"/>
      <c r="L32" s="2"/>
      <c r="N32" s="94"/>
      <c r="O32" s="94"/>
      <c r="P32" s="94"/>
      <c r="Q32" s="126"/>
    </row>
    <row r="33" spans="2:18" ht="18" x14ac:dyDescent="0.25">
      <c r="B33" s="9" t="s">
        <v>40</v>
      </c>
      <c r="C33" s="10"/>
      <c r="D33" s="10"/>
      <c r="E33" s="10"/>
      <c r="F33" s="10"/>
      <c r="G33" s="10"/>
      <c r="H33" s="10"/>
      <c r="I33" s="10"/>
      <c r="J33" s="11"/>
      <c r="K33" s="110" t="s">
        <v>1</v>
      </c>
      <c r="L33" s="58" t="s">
        <v>2</v>
      </c>
      <c r="M33" s="138" t="s">
        <v>3</v>
      </c>
      <c r="N33" s="96" t="s">
        <v>1</v>
      </c>
      <c r="O33" s="96" t="s">
        <v>2</v>
      </c>
      <c r="P33" s="96" t="s">
        <v>3</v>
      </c>
      <c r="Q33" s="89"/>
      <c r="R33" s="95"/>
    </row>
    <row r="34" spans="2:18" ht="62.25" customHeight="1" x14ac:dyDescent="0.25">
      <c r="B34" s="153" t="s">
        <v>79</v>
      </c>
      <c r="C34" s="154"/>
      <c r="D34" s="154"/>
      <c r="E34" s="154"/>
      <c r="F34" s="154"/>
      <c r="G34" s="154"/>
      <c r="H34" s="154"/>
      <c r="I34" s="154"/>
      <c r="J34" s="155"/>
      <c r="K34" s="98"/>
      <c r="L34" s="12"/>
      <c r="M34" s="127" t="str">
        <f t="shared" ref="M34:M35" si="2">IF(COUNTIF(N34:P34,TRUE)=2,"Erreur","")</f>
        <v/>
      </c>
      <c r="N34" s="95" t="b">
        <v>0</v>
      </c>
      <c r="O34" s="95" t="b">
        <v>0</v>
      </c>
      <c r="P34" s="95"/>
      <c r="Q34" s="126" t="str">
        <f t="shared" si="1"/>
        <v/>
      </c>
    </row>
    <row r="35" spans="2:18" s="72" customFormat="1" ht="27.75" customHeight="1" x14ac:dyDescent="0.25">
      <c r="B35" s="153" t="s">
        <v>65</v>
      </c>
      <c r="C35" s="154"/>
      <c r="D35" s="154"/>
      <c r="E35" s="154"/>
      <c r="F35" s="154"/>
      <c r="G35" s="154"/>
      <c r="H35" s="154"/>
      <c r="I35" s="154"/>
      <c r="J35" s="155"/>
      <c r="K35" s="98"/>
      <c r="L35" s="12"/>
      <c r="M35" s="127" t="str">
        <f t="shared" si="2"/>
        <v/>
      </c>
      <c r="N35" s="95" t="b">
        <v>0</v>
      </c>
      <c r="O35" s="95" t="b">
        <v>0</v>
      </c>
      <c r="P35" s="95"/>
      <c r="Q35" s="126" t="str">
        <f t="shared" ref="Q35" si="3">IF(M35&lt;&gt;"",1,"")</f>
        <v/>
      </c>
    </row>
    <row r="36" spans="2:18" s="72" customFormat="1" ht="31.5" customHeight="1" x14ac:dyDescent="0.25">
      <c r="B36" s="153" t="s">
        <v>80</v>
      </c>
      <c r="C36" s="154"/>
      <c r="D36" s="154"/>
      <c r="E36" s="154"/>
      <c r="F36" s="154"/>
      <c r="G36" s="154"/>
      <c r="H36" s="154"/>
      <c r="I36" s="154"/>
      <c r="J36" s="155"/>
      <c r="K36" s="98"/>
      <c r="L36" s="12"/>
      <c r="M36" s="137" t="str">
        <f>IF(COUNTIF(N36:P36,TRUE)=2,"Err","")</f>
        <v/>
      </c>
      <c r="N36" s="95" t="b">
        <v>0</v>
      </c>
      <c r="O36" s="95" t="b">
        <v>0</v>
      </c>
      <c r="P36" s="95" t="b">
        <v>0</v>
      </c>
      <c r="Q36" s="126" t="str">
        <f>IF(M36&lt;&gt;"",1,"")</f>
        <v/>
      </c>
    </row>
    <row r="37" spans="2:18" s="72" customFormat="1" ht="36" customHeight="1" x14ac:dyDescent="0.25">
      <c r="B37" s="153" t="s">
        <v>83</v>
      </c>
      <c r="C37" s="154"/>
      <c r="D37" s="154"/>
      <c r="E37" s="154"/>
      <c r="F37" s="154"/>
      <c r="G37" s="154"/>
      <c r="H37" s="154"/>
      <c r="I37" s="154"/>
      <c r="J37" s="155"/>
      <c r="K37" s="98"/>
      <c r="L37" s="12"/>
      <c r="M37" s="137" t="str">
        <f>IF(COUNTIF(N37:P37,TRUE)=2,"Err","")</f>
        <v/>
      </c>
      <c r="N37" s="95" t="b">
        <v>0</v>
      </c>
      <c r="O37" s="95" t="b">
        <v>0</v>
      </c>
      <c r="P37" s="95" t="b">
        <v>0</v>
      </c>
      <c r="Q37" s="126" t="str">
        <f t="shared" ref="Q37" si="4">IF(M37&lt;&gt;"",1,"")</f>
        <v/>
      </c>
    </row>
    <row r="38" spans="2:18" s="72" customFormat="1" ht="35.25" customHeight="1" x14ac:dyDescent="0.25">
      <c r="B38" s="153" t="s">
        <v>81</v>
      </c>
      <c r="C38" s="154"/>
      <c r="D38" s="154"/>
      <c r="E38" s="154"/>
      <c r="F38" s="154"/>
      <c r="G38" s="154"/>
      <c r="H38" s="154"/>
      <c r="I38" s="154"/>
      <c r="J38" s="155"/>
      <c r="K38" s="98"/>
      <c r="L38" s="12"/>
      <c r="M38" s="137" t="str">
        <f>IF(COUNTIF(N38:P38,TRUE)=2,"Err","")</f>
        <v/>
      </c>
      <c r="N38" s="95" t="b">
        <v>0</v>
      </c>
      <c r="O38" s="95" t="b">
        <v>0</v>
      </c>
      <c r="P38" s="95" t="b">
        <v>0</v>
      </c>
      <c r="Q38" s="126" t="str">
        <f t="shared" ref="Q38" si="5">IF(M38&lt;&gt;"",1,"")</f>
        <v/>
      </c>
    </row>
    <row r="39" spans="2:18" s="72" customFormat="1" ht="35.25" customHeight="1" x14ac:dyDescent="0.25">
      <c r="B39" s="153" t="s">
        <v>64</v>
      </c>
      <c r="C39" s="154"/>
      <c r="D39" s="154"/>
      <c r="E39" s="154"/>
      <c r="F39" s="154"/>
      <c r="G39" s="154"/>
      <c r="H39" s="154"/>
      <c r="I39" s="154"/>
      <c r="J39" s="155"/>
      <c r="K39" s="98"/>
      <c r="L39" s="12"/>
      <c r="M39" s="127" t="str">
        <f>IF(COUNTIF(N39:P39,TRUE)=2,"Erreur","")</f>
        <v/>
      </c>
      <c r="N39" s="95" t="b">
        <v>0</v>
      </c>
      <c r="O39" s="95" t="b">
        <v>0</v>
      </c>
      <c r="P39" s="95"/>
      <c r="Q39" s="126" t="str">
        <f t="shared" ref="Q39" si="6">IF(M39&lt;&gt;"",1,"")</f>
        <v/>
      </c>
    </row>
    <row r="40" spans="2:18" ht="34.5" customHeight="1" thickBot="1" x14ac:dyDescent="0.3">
      <c r="B40" s="165" t="s">
        <v>82</v>
      </c>
      <c r="C40" s="166"/>
      <c r="D40" s="166"/>
      <c r="E40" s="166"/>
      <c r="F40" s="166"/>
      <c r="G40" s="166"/>
      <c r="H40" s="166"/>
      <c r="I40" s="166"/>
      <c r="J40" s="167"/>
      <c r="K40" s="17"/>
      <c r="L40" s="15"/>
      <c r="M40" s="127" t="str">
        <f>IF(COUNTIF(N40:P40,TRUE)=2,"Erreur","")</f>
        <v/>
      </c>
      <c r="N40" s="95" t="b">
        <v>0</v>
      </c>
      <c r="O40" s="95" t="b">
        <v>0</v>
      </c>
      <c r="P40" s="95"/>
      <c r="Q40" s="126" t="str">
        <f t="shared" si="1"/>
        <v/>
      </c>
    </row>
    <row r="41" spans="2:18" x14ac:dyDescent="0.25">
      <c r="B41" s="156" t="str">
        <f>IF(AND(IF(J143&lt;&gt;"",COUNTIF(N34:P40,TRUE)&lt;COUNTA(N34:N40))),"Merci d'évaluer tous les items","")</f>
        <v/>
      </c>
      <c r="C41" s="156"/>
      <c r="D41" s="156"/>
      <c r="E41" s="156"/>
      <c r="F41" s="156"/>
      <c r="G41" s="156"/>
      <c r="H41" s="156"/>
      <c r="I41" s="156"/>
      <c r="J41" s="72"/>
      <c r="K41" s="99" t="str">
        <f>IF(COUNTIF(O33:O40,TRUE)&gt;0,"LI à rejeter","")</f>
        <v/>
      </c>
      <c r="L41" s="76"/>
      <c r="M41" s="120"/>
      <c r="N41" s="94"/>
      <c r="O41" s="94"/>
      <c r="P41" s="94"/>
      <c r="Q41" s="126" t="str">
        <f>IF(B41&lt;&gt;"",1,"")</f>
        <v/>
      </c>
    </row>
    <row r="42" spans="2:18" ht="19.5" customHeight="1" x14ac:dyDescent="0.25">
      <c r="B42" s="152" t="s">
        <v>53</v>
      </c>
      <c r="C42" s="152"/>
      <c r="D42" s="152"/>
      <c r="E42" s="152"/>
      <c r="F42" s="152"/>
      <c r="G42" s="152"/>
      <c r="H42" s="152"/>
      <c r="I42" s="152"/>
      <c r="J42" s="152"/>
      <c r="K42" s="131" t="str">
        <f>IF(COUNTIF(O33:O40,TRUE)&gt;0,"↪ continuez l'évaluation","")</f>
        <v/>
      </c>
      <c r="L42" s="131"/>
      <c r="M42" s="120"/>
      <c r="N42" s="94"/>
      <c r="O42" s="94"/>
      <c r="P42" s="94"/>
      <c r="Q42" s="126" t="str">
        <f t="shared" si="1"/>
        <v/>
      </c>
    </row>
    <row r="43" spans="2:18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  <c r="N43" s="94"/>
      <c r="O43" s="94"/>
      <c r="P43" s="94"/>
      <c r="Q43" s="126" t="str">
        <f t="shared" si="1"/>
        <v/>
      </c>
    </row>
    <row r="44" spans="2:18" s="72" customFormat="1" x14ac:dyDescent="0.25">
      <c r="B44" s="21"/>
      <c r="C44" s="2"/>
      <c r="D44" s="2"/>
      <c r="E44" s="2"/>
      <c r="F44" s="2"/>
      <c r="G44" s="76"/>
      <c r="H44" s="76"/>
      <c r="I44" s="76"/>
      <c r="J44" s="2"/>
      <c r="K44" s="2"/>
      <c r="L44" s="2"/>
      <c r="M44" s="89"/>
      <c r="N44" s="94"/>
      <c r="O44" s="94"/>
      <c r="P44" s="94"/>
      <c r="Q44" s="126"/>
    </row>
    <row r="45" spans="2:18" s="72" customFormat="1" x14ac:dyDescent="0.25">
      <c r="B45" s="108" t="s">
        <v>49</v>
      </c>
      <c r="C45" s="2"/>
      <c r="D45" s="2"/>
      <c r="E45" s="2"/>
      <c r="F45" s="2"/>
      <c r="G45" s="76"/>
      <c r="H45" s="76"/>
      <c r="I45" s="76" t="s">
        <v>50</v>
      </c>
      <c r="J45" s="160" t="str">
        <f>IF(AND(J143&lt;&gt;"",COUNTIF(N45:O45,FALSE)=2),"&lt;-- Merci de cocher la case","")</f>
        <v/>
      </c>
      <c r="K45" s="160"/>
      <c r="L45" s="160"/>
      <c r="M45" s="127" t="str">
        <f>IF(COUNTIF(N45:O45,TRUE)=2,"Erreur","")</f>
        <v/>
      </c>
      <c r="N45" s="132" t="b">
        <v>0</v>
      </c>
      <c r="O45" s="94" t="b">
        <v>0</v>
      </c>
      <c r="P45" s="94"/>
      <c r="Q45" s="126"/>
    </row>
    <row r="46" spans="2:18" s="72" customFormat="1" ht="24" customHeight="1" x14ac:dyDescent="0.25">
      <c r="B46" s="128"/>
      <c r="C46" s="2"/>
      <c r="D46" s="2"/>
      <c r="E46" s="2"/>
      <c r="F46" s="2"/>
      <c r="G46" s="76"/>
      <c r="H46" s="76"/>
      <c r="I46" s="76"/>
      <c r="J46" s="2"/>
      <c r="K46" s="2"/>
      <c r="L46" s="2"/>
      <c r="M46" s="127"/>
      <c r="N46" s="94"/>
      <c r="O46" s="94"/>
      <c r="P46" s="94"/>
      <c r="Q46" s="126"/>
    </row>
    <row r="47" spans="2:18" s="72" customFormat="1" x14ac:dyDescent="0.25">
      <c r="B47" s="21"/>
      <c r="C47" s="2"/>
      <c r="D47" s="2"/>
      <c r="E47" s="2"/>
      <c r="F47" s="2"/>
      <c r="G47" s="2"/>
      <c r="H47" s="2"/>
      <c r="I47" s="2"/>
      <c r="J47" s="2"/>
      <c r="K47" s="2"/>
      <c r="L47" s="2"/>
      <c r="M47" s="89"/>
      <c r="N47" s="94"/>
      <c r="O47" s="94"/>
      <c r="P47" s="94"/>
      <c r="Q47" s="126"/>
    </row>
    <row r="48" spans="2:18" x14ac:dyDescent="0.25">
      <c r="B48" s="22" t="s">
        <v>9</v>
      </c>
      <c r="C48" s="2"/>
      <c r="D48" s="2"/>
      <c r="E48" s="2"/>
      <c r="F48" s="2"/>
      <c r="G48" s="2"/>
      <c r="H48" s="2"/>
      <c r="I48" s="2"/>
      <c r="J48" s="2"/>
      <c r="K48" s="2"/>
      <c r="L48" s="2"/>
      <c r="N48" s="94"/>
      <c r="O48" s="94"/>
      <c r="P48" s="94"/>
      <c r="Q48" s="126" t="str">
        <f t="shared" si="1"/>
        <v/>
      </c>
    </row>
    <row r="49" spans="2:17" x14ac:dyDescent="0.25">
      <c r="B49" s="22" t="s">
        <v>10</v>
      </c>
      <c r="C49" s="2"/>
      <c r="D49" s="2"/>
      <c r="E49" s="2"/>
      <c r="F49" s="2"/>
      <c r="G49" s="2"/>
      <c r="H49" s="2"/>
      <c r="I49" s="2"/>
      <c r="J49" s="2"/>
      <c r="K49" s="2"/>
      <c r="L49" s="2"/>
      <c r="N49" s="94"/>
      <c r="O49" s="94"/>
      <c r="P49" s="94"/>
      <c r="Q49" s="126" t="str">
        <f t="shared" si="1"/>
        <v/>
      </c>
    </row>
    <row r="50" spans="2:17" x14ac:dyDescent="0.25">
      <c r="N50" s="94"/>
      <c r="O50" s="94"/>
      <c r="P50" s="94"/>
      <c r="Q50" s="126" t="str">
        <f t="shared" si="1"/>
        <v/>
      </c>
    </row>
    <row r="51" spans="2:17" ht="30" customHeight="1" x14ac:dyDescent="0.4">
      <c r="B51" s="7" t="s">
        <v>51</v>
      </c>
      <c r="C51" s="8"/>
      <c r="D51" s="8"/>
      <c r="E51" s="8"/>
      <c r="F51" s="8"/>
      <c r="G51" s="8"/>
      <c r="H51" s="8"/>
      <c r="I51" s="8"/>
      <c r="J51" s="8"/>
      <c r="K51" s="8"/>
      <c r="L51" s="8"/>
      <c r="N51" s="94"/>
      <c r="O51" s="94"/>
      <c r="P51" s="94"/>
      <c r="Q51" s="126" t="str">
        <f t="shared" si="1"/>
        <v/>
      </c>
    </row>
    <row r="52" spans="2:17" x14ac:dyDescent="0.25">
      <c r="N52" s="94"/>
      <c r="O52" s="94"/>
      <c r="P52" s="94"/>
      <c r="Q52" s="126" t="str">
        <f t="shared" si="1"/>
        <v/>
      </c>
    </row>
    <row r="53" spans="2:17" ht="18.75" thickBot="1" x14ac:dyDescent="0.3">
      <c r="B53" s="23" t="s">
        <v>11</v>
      </c>
      <c r="N53" s="94"/>
      <c r="O53" s="94"/>
      <c r="P53" s="94"/>
      <c r="Q53" s="126" t="str">
        <f t="shared" si="1"/>
        <v/>
      </c>
    </row>
    <row r="54" spans="2:17" ht="36.75" thickBot="1" x14ac:dyDescent="0.3">
      <c r="B54" s="34" t="s">
        <v>12</v>
      </c>
      <c r="C54" s="29"/>
      <c r="D54" s="29"/>
      <c r="E54" s="29"/>
      <c r="F54" s="29"/>
      <c r="G54" s="29"/>
      <c r="H54" s="29"/>
      <c r="I54" s="30"/>
      <c r="J54" s="139" t="s">
        <v>85</v>
      </c>
      <c r="K54" s="140"/>
      <c r="L54" s="141"/>
      <c r="N54" s="94"/>
      <c r="O54" s="94"/>
      <c r="P54" s="94"/>
      <c r="Q54" s="126" t="str">
        <f t="shared" si="1"/>
        <v/>
      </c>
    </row>
    <row r="55" spans="2:17" ht="25.5" customHeight="1" x14ac:dyDescent="0.25">
      <c r="B55" s="158" t="s">
        <v>66</v>
      </c>
      <c r="C55" s="159"/>
      <c r="D55" s="159"/>
      <c r="E55" s="159"/>
      <c r="F55" s="159"/>
      <c r="G55" s="159"/>
      <c r="H55" s="159"/>
      <c r="I55" s="171"/>
      <c r="J55" s="142"/>
      <c r="K55" s="145" t="str">
        <f>IF(J55=1,"Peu satisfait",IF(J55=2,"Moyennement satisfait",IF(J55=3,"Satisfait",IF(J55=4,"Très satisfait",IF(J59="DM","Donnée manquante","")))))</f>
        <v/>
      </c>
      <c r="L55" s="80"/>
      <c r="N55" s="94"/>
      <c r="O55" s="94"/>
      <c r="P55" s="94"/>
      <c r="Q55" s="126" t="str">
        <f t="shared" si="1"/>
        <v/>
      </c>
    </row>
    <row r="56" spans="2:17" ht="27.75" customHeight="1" x14ac:dyDescent="0.25">
      <c r="B56" s="158" t="s">
        <v>67</v>
      </c>
      <c r="C56" s="159"/>
      <c r="D56" s="159"/>
      <c r="E56" s="159"/>
      <c r="F56" s="159"/>
      <c r="G56" s="159"/>
      <c r="H56" s="159"/>
      <c r="I56" s="159"/>
      <c r="J56" s="143"/>
      <c r="K56" s="146" t="str">
        <f t="shared" ref="K56:K57" si="7">IF(J56=1,"Peu satisfait",IF(J56=2,"Moyennement satisfait",IF(J56=3,"Satisfait",IF(J56=4,"Très satisfait",IF(J60="DM","Donnée manquante","")))))</f>
        <v/>
      </c>
      <c r="L56" s="83"/>
      <c r="N56" s="94"/>
      <c r="O56" s="94"/>
      <c r="P56" s="94"/>
      <c r="Q56" s="126" t="str">
        <f t="shared" si="1"/>
        <v/>
      </c>
    </row>
    <row r="57" spans="2:17" ht="27" customHeight="1" x14ac:dyDescent="0.25">
      <c r="B57" s="158" t="s">
        <v>68</v>
      </c>
      <c r="C57" s="159"/>
      <c r="D57" s="159"/>
      <c r="E57" s="159"/>
      <c r="F57" s="159"/>
      <c r="G57" s="159"/>
      <c r="H57" s="159"/>
      <c r="I57" s="159"/>
      <c r="J57" s="143"/>
      <c r="K57" s="146" t="str">
        <f t="shared" si="7"/>
        <v/>
      </c>
      <c r="L57" s="83"/>
      <c r="N57" s="94"/>
      <c r="O57" s="94"/>
      <c r="P57" s="94"/>
      <c r="Q57" s="126" t="str">
        <f t="shared" si="1"/>
        <v/>
      </c>
    </row>
    <row r="58" spans="2:17" ht="27" customHeight="1" thickBot="1" x14ac:dyDescent="0.3">
      <c r="B58" s="158" t="s">
        <v>69</v>
      </c>
      <c r="C58" s="159"/>
      <c r="D58" s="159"/>
      <c r="E58" s="159"/>
      <c r="F58" s="159"/>
      <c r="G58" s="159"/>
      <c r="H58" s="159"/>
      <c r="I58" s="159"/>
      <c r="J58" s="143"/>
      <c r="K58" s="147" t="str">
        <f>IF(J58=1,"Peu satisfait",IF(J58=2,"Moyennement satisfait",IF(J58=3,"Satisfait",IF(J58=4,"Très satisfait",IF(J62="DM","Donnée manquante","")))))</f>
        <v/>
      </c>
      <c r="L58" s="144"/>
      <c r="N58" s="94"/>
      <c r="O58" s="94"/>
      <c r="P58" s="94"/>
      <c r="Q58" s="126" t="str">
        <f t="shared" si="1"/>
        <v/>
      </c>
    </row>
    <row r="59" spans="2:17" ht="18.75" x14ac:dyDescent="0.3">
      <c r="B59" s="25" t="s">
        <v>17</v>
      </c>
      <c r="C59" s="26"/>
      <c r="D59" s="26"/>
      <c r="E59" s="26"/>
      <c r="F59" s="26"/>
      <c r="G59" s="26"/>
      <c r="H59" s="26"/>
      <c r="I59" s="26"/>
      <c r="J59" s="112" t="str">
        <f>IF(COUNTBLANK(J55:J58)=0,SUM(J55:J58),IF(AND(SUM(J55:J58)&gt;0,COUNTBLANK(J55:J58)&gt;0),"DM",""))</f>
        <v/>
      </c>
      <c r="K59" s="92" t="str">
        <f>"/"&amp;(COUNTBLANK(A55:A58)*4)-(COUNTIF(J55:J58,"NA")*4)</f>
        <v>/16</v>
      </c>
      <c r="L59" s="65"/>
      <c r="N59" s="94"/>
      <c r="O59" s="94"/>
      <c r="P59" s="94"/>
      <c r="Q59" s="126" t="str">
        <f t="shared" si="1"/>
        <v/>
      </c>
    </row>
    <row r="60" spans="2:17" x14ac:dyDescent="0.25">
      <c r="B60" s="77" t="str">
        <f>IF(AND(J146&lt;&gt;"",J147&lt;&gt;"",COUNTBLANK(J55:J58)&gt;=1),"Merci de compléter votre notation","")</f>
        <v/>
      </c>
      <c r="C60" s="69"/>
      <c r="D60" s="69"/>
      <c r="N60" s="94"/>
      <c r="O60" s="94"/>
      <c r="P60" s="94"/>
      <c r="Q60" s="126" t="str">
        <f>IF(B60&lt;&gt;"",1,"")</f>
        <v/>
      </c>
    </row>
    <row r="61" spans="2:17" x14ac:dyDescent="0.25">
      <c r="N61" s="94"/>
      <c r="O61" s="94"/>
      <c r="P61" s="94"/>
      <c r="Q61" s="126"/>
    </row>
    <row r="62" spans="2:17" x14ac:dyDescent="0.25">
      <c r="N62" s="94"/>
      <c r="O62" s="94"/>
      <c r="P62" s="94"/>
      <c r="Q62" s="126" t="str">
        <f t="shared" ref="Q62:Q94" si="8">IF(B62&lt;&gt;"",1,"")</f>
        <v/>
      </c>
    </row>
    <row r="63" spans="2:17" x14ac:dyDescent="0.25">
      <c r="N63" s="94"/>
      <c r="O63" s="94"/>
      <c r="P63" s="94"/>
      <c r="Q63" s="126" t="str">
        <f t="shared" si="8"/>
        <v/>
      </c>
    </row>
    <row r="64" spans="2:17" x14ac:dyDescent="0.25">
      <c r="N64" s="94"/>
      <c r="O64" s="94"/>
      <c r="P64" s="94"/>
      <c r="Q64" s="126" t="str">
        <f t="shared" si="8"/>
        <v/>
      </c>
    </row>
    <row r="65" spans="13:17" x14ac:dyDescent="0.25">
      <c r="N65" s="94"/>
      <c r="O65" s="94"/>
      <c r="P65" s="94"/>
      <c r="Q65" s="126" t="str">
        <f t="shared" si="8"/>
        <v/>
      </c>
    </row>
    <row r="66" spans="13:17" x14ac:dyDescent="0.25">
      <c r="N66" s="94"/>
      <c r="O66" s="94"/>
      <c r="P66" s="94"/>
      <c r="Q66" s="126" t="str">
        <f t="shared" si="8"/>
        <v/>
      </c>
    </row>
    <row r="67" spans="13:17" x14ac:dyDescent="0.25">
      <c r="N67" s="94"/>
      <c r="O67" s="94"/>
      <c r="P67" s="94"/>
      <c r="Q67" s="126" t="str">
        <f t="shared" si="8"/>
        <v/>
      </c>
    </row>
    <row r="68" spans="13:17" x14ac:dyDescent="0.25">
      <c r="N68" s="94"/>
      <c r="O68" s="94"/>
      <c r="P68" s="94"/>
      <c r="Q68" s="126" t="str">
        <f t="shared" si="8"/>
        <v/>
      </c>
    </row>
    <row r="69" spans="13:17" x14ac:dyDescent="0.25">
      <c r="N69" s="94"/>
      <c r="O69" s="94"/>
      <c r="P69" s="94"/>
      <c r="Q69" s="126" t="str">
        <f t="shared" si="8"/>
        <v/>
      </c>
    </row>
    <row r="70" spans="13:17" x14ac:dyDescent="0.25">
      <c r="N70" s="94"/>
      <c r="O70" s="94"/>
      <c r="P70" s="94"/>
      <c r="Q70" s="126" t="str">
        <f t="shared" si="8"/>
        <v/>
      </c>
    </row>
    <row r="71" spans="13:17" x14ac:dyDescent="0.25">
      <c r="N71" s="94"/>
      <c r="O71" s="94"/>
      <c r="P71" s="94"/>
      <c r="Q71" s="126" t="str">
        <f t="shared" si="8"/>
        <v/>
      </c>
    </row>
    <row r="72" spans="13:17" x14ac:dyDescent="0.25">
      <c r="N72" s="94"/>
      <c r="O72" s="94"/>
      <c r="P72" s="94"/>
      <c r="Q72" s="126" t="str">
        <f t="shared" si="8"/>
        <v/>
      </c>
    </row>
    <row r="73" spans="13:17" x14ac:dyDescent="0.25">
      <c r="N73" s="94"/>
      <c r="O73" s="94"/>
      <c r="P73" s="94"/>
      <c r="Q73" s="126" t="str">
        <f t="shared" si="8"/>
        <v/>
      </c>
    </row>
    <row r="74" spans="13:17" x14ac:dyDescent="0.25">
      <c r="N74" s="94"/>
      <c r="O74" s="94"/>
      <c r="P74" s="94"/>
      <c r="Q74" s="126" t="str">
        <f t="shared" si="8"/>
        <v/>
      </c>
    </row>
    <row r="75" spans="13:17" x14ac:dyDescent="0.25">
      <c r="N75" s="94"/>
      <c r="O75" s="94"/>
      <c r="P75" s="94"/>
      <c r="Q75" s="126" t="str">
        <f t="shared" si="8"/>
        <v/>
      </c>
    </row>
    <row r="76" spans="13:17" x14ac:dyDescent="0.25">
      <c r="N76" s="94"/>
      <c r="O76" s="94"/>
      <c r="P76" s="94"/>
      <c r="Q76" s="126" t="str">
        <f t="shared" si="8"/>
        <v/>
      </c>
    </row>
    <row r="77" spans="13:17" x14ac:dyDescent="0.25">
      <c r="N77" s="94"/>
      <c r="O77" s="94"/>
      <c r="P77" s="94"/>
      <c r="Q77" s="126" t="str">
        <f t="shared" si="8"/>
        <v/>
      </c>
    </row>
    <row r="78" spans="13:17" x14ac:dyDescent="0.25">
      <c r="N78" s="94"/>
      <c r="O78" s="94"/>
      <c r="P78" s="94"/>
      <c r="Q78" s="126" t="str">
        <f t="shared" si="8"/>
        <v/>
      </c>
    </row>
    <row r="79" spans="13:17" x14ac:dyDescent="0.25">
      <c r="N79" s="94"/>
      <c r="O79" s="94"/>
      <c r="P79" s="94"/>
      <c r="Q79" s="126" t="str">
        <f t="shared" si="8"/>
        <v/>
      </c>
    </row>
    <row r="80" spans="13:17" s="72" customFormat="1" x14ac:dyDescent="0.25">
      <c r="M80" s="89"/>
      <c r="N80" s="94"/>
      <c r="O80" s="94"/>
      <c r="P80" s="94"/>
      <c r="Q80" s="126"/>
    </row>
    <row r="81" spans="2:17" s="72" customFormat="1" x14ac:dyDescent="0.25">
      <c r="M81" s="89"/>
      <c r="N81" s="94"/>
      <c r="O81" s="94"/>
      <c r="P81" s="94"/>
      <c r="Q81" s="126"/>
    </row>
    <row r="82" spans="2:17" s="72" customFormat="1" x14ac:dyDescent="0.25">
      <c r="M82" s="89"/>
      <c r="N82" s="94"/>
      <c r="O82" s="94"/>
      <c r="P82" s="94"/>
      <c r="Q82" s="126"/>
    </row>
    <row r="83" spans="2:17" s="72" customFormat="1" x14ac:dyDescent="0.25">
      <c r="M83" s="89"/>
      <c r="N83" s="94"/>
      <c r="O83" s="94"/>
      <c r="P83" s="94"/>
      <c r="Q83" s="126"/>
    </row>
    <row r="84" spans="2:17" s="72" customFormat="1" x14ac:dyDescent="0.25">
      <c r="M84" s="89"/>
      <c r="N84" s="94"/>
      <c r="O84" s="94"/>
      <c r="P84" s="94"/>
      <c r="Q84" s="126"/>
    </row>
    <row r="85" spans="2:17" s="72" customFormat="1" x14ac:dyDescent="0.25">
      <c r="M85" s="89"/>
      <c r="N85" s="94"/>
      <c r="O85" s="94"/>
      <c r="P85" s="94"/>
      <c r="Q85" s="126"/>
    </row>
    <row r="86" spans="2:17" ht="18.75" thickBot="1" x14ac:dyDescent="0.3">
      <c r="B86" s="23" t="s">
        <v>70</v>
      </c>
      <c r="N86" s="94"/>
      <c r="O86" s="94"/>
      <c r="P86" s="94"/>
      <c r="Q86" s="126"/>
    </row>
    <row r="87" spans="2:17" ht="36.75" thickBot="1" x14ac:dyDescent="0.3">
      <c r="B87" s="34" t="s">
        <v>12</v>
      </c>
      <c r="C87" s="29"/>
      <c r="D87" s="29"/>
      <c r="E87" s="29"/>
      <c r="F87" s="29"/>
      <c r="G87" s="29"/>
      <c r="H87" s="29"/>
      <c r="I87" s="30"/>
      <c r="J87" s="139" t="s">
        <v>85</v>
      </c>
      <c r="K87" s="140"/>
      <c r="L87" s="141"/>
      <c r="N87" s="94"/>
      <c r="O87" s="94"/>
      <c r="P87" s="94"/>
      <c r="Q87" s="126"/>
    </row>
    <row r="88" spans="2:17" ht="29.25" customHeight="1" x14ac:dyDescent="0.25">
      <c r="B88" s="173" t="s">
        <v>71</v>
      </c>
      <c r="C88" s="172"/>
      <c r="D88" s="172"/>
      <c r="E88" s="172"/>
      <c r="F88" s="172"/>
      <c r="G88" s="172"/>
      <c r="H88" s="172"/>
      <c r="I88" s="172"/>
      <c r="J88" s="142"/>
      <c r="K88" s="145" t="str">
        <f>IF(J88=1,"Peu satisfait",IF(J88=2,"Moyennement satisfait",IF(J88=3,"Satisfait",IF(J88=4,"Très satisfait",IF(J92="DM","Donnée manquante","")))))</f>
        <v/>
      </c>
      <c r="L88" s="80"/>
      <c r="N88" s="94"/>
      <c r="O88" s="94"/>
      <c r="P88" s="94"/>
      <c r="Q88" s="126"/>
    </row>
    <row r="89" spans="2:17" s="72" customFormat="1" ht="29.25" customHeight="1" x14ac:dyDescent="0.25">
      <c r="B89" s="168" t="s">
        <v>89</v>
      </c>
      <c r="C89" s="169"/>
      <c r="D89" s="169"/>
      <c r="E89" s="169"/>
      <c r="F89" s="169"/>
      <c r="G89" s="169"/>
      <c r="H89" s="169"/>
      <c r="I89" s="170"/>
      <c r="J89" s="143"/>
      <c r="K89" s="146" t="str">
        <f t="shared" ref="K89:K90" si="9">IF(J89=1,"Peu satisfait",IF(J89=2,"Moyennement satisfait",IF(J89=3,"Satisfait",IF(J89=4,"Très satisfait",IF(J93="DM","Donnée manquante","")))))</f>
        <v/>
      </c>
      <c r="L89" s="83"/>
      <c r="M89" s="89"/>
      <c r="N89" s="94"/>
      <c r="O89" s="94"/>
      <c r="P89" s="94"/>
      <c r="Q89" s="126"/>
    </row>
    <row r="90" spans="2:17" ht="36.75" customHeight="1" x14ac:dyDescent="0.25">
      <c r="B90" s="158" t="s">
        <v>72</v>
      </c>
      <c r="C90" s="159"/>
      <c r="D90" s="159"/>
      <c r="E90" s="159"/>
      <c r="F90" s="159"/>
      <c r="G90" s="159"/>
      <c r="H90" s="159"/>
      <c r="I90" s="159"/>
      <c r="J90" s="143"/>
      <c r="K90" s="146" t="str">
        <f t="shared" si="9"/>
        <v/>
      </c>
      <c r="L90" s="83"/>
      <c r="N90" s="94"/>
      <c r="O90" s="94"/>
      <c r="P90" s="94"/>
      <c r="Q90" s="126"/>
    </row>
    <row r="91" spans="2:17" ht="32.25" customHeight="1" thickBot="1" x14ac:dyDescent="0.3">
      <c r="B91" s="174" t="s">
        <v>73</v>
      </c>
      <c r="C91" s="175"/>
      <c r="D91" s="175"/>
      <c r="E91" s="175"/>
      <c r="F91" s="175"/>
      <c r="G91" s="175"/>
      <c r="H91" s="175"/>
      <c r="I91" s="175"/>
      <c r="J91" s="143"/>
      <c r="K91" s="147" t="str">
        <f>IF(J91=1,"Peu satisfait",IF(J91=2,"Moyennement satisfait",IF(J91=3,"Satisfait",IF(J91=4,"Très satisfait",IF(J95="DM","Donnée manquante","")))))</f>
        <v/>
      </c>
      <c r="L91" s="144"/>
      <c r="N91" s="94"/>
      <c r="O91" s="94"/>
      <c r="P91" s="94"/>
      <c r="Q91" s="126"/>
    </row>
    <row r="92" spans="2:17" ht="18.75" x14ac:dyDescent="0.3">
      <c r="B92" s="25" t="s">
        <v>18</v>
      </c>
      <c r="C92" s="26"/>
      <c r="D92" s="26"/>
      <c r="E92" s="26"/>
      <c r="F92" s="26"/>
      <c r="G92" s="26"/>
      <c r="H92" s="26"/>
      <c r="I92" s="26"/>
      <c r="J92" s="112" t="str">
        <f>IF(COUNTBLANK(J88:J91)=0,SUM(J88:J91),IF(AND(SUM(J88:J91)&gt;0,COUNTBLANK(J88:J91)&gt;0),"DM",""))</f>
        <v/>
      </c>
      <c r="K92" s="92" t="str">
        <f>"/"&amp;COUNTBLANK(A88:A91)*4</f>
        <v>/16</v>
      </c>
      <c r="L92" s="65"/>
      <c r="N92" s="94"/>
      <c r="O92" s="94"/>
      <c r="P92" s="94"/>
      <c r="Q92" s="126"/>
    </row>
    <row r="93" spans="2:17" x14ac:dyDescent="0.25">
      <c r="B93" s="77" t="str">
        <f>IF(AND(J146&lt;&gt;"",J147&lt;&gt;"",COUNTBLANK(J88:J91)&gt;=1),"Merci de compléter votre notation","")</f>
        <v/>
      </c>
      <c r="C93" s="69"/>
      <c r="D93" s="69"/>
      <c r="N93" s="94"/>
      <c r="O93" s="94"/>
      <c r="P93" s="94"/>
      <c r="Q93" s="126" t="str">
        <f t="shared" si="8"/>
        <v/>
      </c>
    </row>
    <row r="94" spans="2:17" x14ac:dyDescent="0.25">
      <c r="N94" s="94"/>
      <c r="O94" s="94"/>
      <c r="P94" s="94"/>
      <c r="Q94" s="126" t="str">
        <f t="shared" si="8"/>
        <v/>
      </c>
    </row>
    <row r="95" spans="2:17" x14ac:dyDescent="0.25">
      <c r="N95" s="94"/>
      <c r="O95" s="94"/>
      <c r="P95" s="94"/>
      <c r="Q95" s="126"/>
    </row>
    <row r="96" spans="2:17" x14ac:dyDescent="0.25">
      <c r="N96" s="94"/>
      <c r="O96" s="94"/>
      <c r="P96" s="94"/>
      <c r="Q96" s="126"/>
    </row>
    <row r="97" spans="14:17" x14ac:dyDescent="0.25">
      <c r="N97" s="94"/>
      <c r="O97" s="94"/>
      <c r="P97" s="94"/>
      <c r="Q97" s="126"/>
    </row>
    <row r="98" spans="14:17" x14ac:dyDescent="0.25">
      <c r="N98" s="94"/>
      <c r="O98" s="94"/>
      <c r="P98" s="94"/>
      <c r="Q98" s="126"/>
    </row>
    <row r="99" spans="14:17" x14ac:dyDescent="0.25">
      <c r="N99" s="94"/>
      <c r="O99" s="94"/>
      <c r="P99" s="94"/>
      <c r="Q99" s="126"/>
    </row>
    <row r="100" spans="14:17" x14ac:dyDescent="0.25">
      <c r="N100" s="94"/>
      <c r="O100" s="94"/>
      <c r="P100" s="94"/>
      <c r="Q100" s="126"/>
    </row>
    <row r="101" spans="14:17" x14ac:dyDescent="0.25">
      <c r="N101" s="94"/>
      <c r="O101" s="94"/>
      <c r="P101" s="94"/>
      <c r="Q101" s="126"/>
    </row>
    <row r="102" spans="14:17" x14ac:dyDescent="0.25">
      <c r="N102" s="94"/>
      <c r="O102" s="94"/>
      <c r="P102" s="94"/>
      <c r="Q102" s="126"/>
    </row>
    <row r="103" spans="14:17" x14ac:dyDescent="0.25">
      <c r="N103" s="94"/>
      <c r="O103" s="94"/>
      <c r="P103" s="94"/>
      <c r="Q103" s="126"/>
    </row>
    <row r="104" spans="14:17" x14ac:dyDescent="0.25">
      <c r="N104" s="94"/>
      <c r="O104" s="94"/>
      <c r="P104" s="94"/>
      <c r="Q104" s="126"/>
    </row>
    <row r="105" spans="14:17" x14ac:dyDescent="0.25">
      <c r="N105" s="94"/>
      <c r="O105" s="94"/>
      <c r="P105" s="94"/>
      <c r="Q105" s="126"/>
    </row>
    <row r="106" spans="14:17" x14ac:dyDescent="0.25">
      <c r="N106" s="94"/>
      <c r="O106" s="94"/>
      <c r="P106" s="94"/>
      <c r="Q106" s="126"/>
    </row>
    <row r="107" spans="14:17" x14ac:dyDescent="0.25">
      <c r="N107" s="94"/>
      <c r="O107" s="94"/>
      <c r="P107" s="94"/>
      <c r="Q107" s="126"/>
    </row>
    <row r="108" spans="14:17" x14ac:dyDescent="0.25">
      <c r="N108" s="94"/>
      <c r="O108" s="94"/>
      <c r="P108" s="94"/>
      <c r="Q108" s="126"/>
    </row>
    <row r="109" spans="14:17" x14ac:dyDescent="0.25">
      <c r="N109" s="94"/>
      <c r="O109" s="94"/>
      <c r="P109" s="94"/>
      <c r="Q109" s="126"/>
    </row>
    <row r="110" spans="14:17" x14ac:dyDescent="0.25">
      <c r="N110" s="94"/>
      <c r="O110" s="94"/>
      <c r="P110" s="94"/>
      <c r="Q110" s="126"/>
    </row>
    <row r="111" spans="14:17" x14ac:dyDescent="0.25">
      <c r="N111" s="94"/>
      <c r="O111" s="94"/>
      <c r="P111" s="94"/>
      <c r="Q111" s="126"/>
    </row>
    <row r="112" spans="14:17" x14ac:dyDescent="0.25">
      <c r="N112" s="94"/>
      <c r="O112" s="94"/>
      <c r="P112" s="94"/>
      <c r="Q112" s="126"/>
    </row>
    <row r="113" spans="2:17" x14ac:dyDescent="0.25">
      <c r="N113" s="94"/>
      <c r="O113" s="94"/>
      <c r="P113" s="94"/>
      <c r="Q113" s="126"/>
    </row>
    <row r="114" spans="2:17" x14ac:dyDescent="0.25">
      <c r="N114" s="94"/>
      <c r="O114" s="94"/>
      <c r="P114" s="94"/>
      <c r="Q114" s="126"/>
    </row>
    <row r="115" spans="2:17" x14ac:dyDescent="0.25">
      <c r="N115" s="94"/>
      <c r="O115" s="94"/>
      <c r="P115" s="94"/>
      <c r="Q115" s="126"/>
    </row>
    <row r="116" spans="2:17" s="72" customFormat="1" x14ac:dyDescent="0.25">
      <c r="M116" s="89"/>
      <c r="N116" s="94"/>
      <c r="O116" s="94"/>
      <c r="P116" s="94"/>
      <c r="Q116" s="126"/>
    </row>
    <row r="117" spans="2:17" ht="18.75" thickBot="1" x14ac:dyDescent="0.3">
      <c r="B117" s="23" t="s">
        <v>74</v>
      </c>
      <c r="K117" s="111"/>
      <c r="N117" s="94"/>
      <c r="O117" s="94"/>
      <c r="P117" s="94"/>
      <c r="Q117" s="126"/>
    </row>
    <row r="118" spans="2:17" s="72" customFormat="1" ht="25.5" customHeight="1" x14ac:dyDescent="0.25">
      <c r="B118" s="34" t="s">
        <v>12</v>
      </c>
      <c r="C118" s="29"/>
      <c r="D118" s="29"/>
      <c r="E118" s="29"/>
      <c r="F118" s="29"/>
      <c r="G118" s="29"/>
      <c r="H118" s="29"/>
      <c r="I118" s="30"/>
      <c r="J118" s="113" t="s">
        <v>57</v>
      </c>
      <c r="K118" s="32"/>
      <c r="L118" s="33"/>
      <c r="M118" s="89"/>
      <c r="N118" s="94"/>
      <c r="O118" s="94"/>
      <c r="P118" s="94"/>
      <c r="Q118" s="126"/>
    </row>
    <row r="119" spans="2:17" s="72" customFormat="1" ht="54" customHeight="1" x14ac:dyDescent="0.25">
      <c r="B119" s="158" t="s">
        <v>90</v>
      </c>
      <c r="C119" s="159"/>
      <c r="D119" s="159"/>
      <c r="E119" s="159"/>
      <c r="F119" s="159"/>
      <c r="G119" s="159"/>
      <c r="H119" s="159"/>
      <c r="I119" s="171"/>
      <c r="J119" s="81" t="str">
        <f>IF(AND(N119=TRUE,O119=TRUE),"Err",IF(AND(N119=TRUE,P119=TRUE),"Err",IF(AND(O119=TRUE,P119=TRUE),"Err",IF(N119=TRUE,1,IF(O119=TRUE,0,IF(P119=TRUE,"NA",""))))))</f>
        <v/>
      </c>
      <c r="K119" s="82"/>
      <c r="L119" s="35"/>
      <c r="M119" s="89"/>
      <c r="N119" s="95" t="b">
        <v>0</v>
      </c>
      <c r="O119" s="95" t="b">
        <v>0</v>
      </c>
      <c r="P119" s="95" t="b">
        <v>0</v>
      </c>
      <c r="Q119" s="126"/>
    </row>
    <row r="120" spans="2:17" s="72" customFormat="1" ht="18.75" x14ac:dyDescent="0.3">
      <c r="B120" s="25" t="s">
        <v>86</v>
      </c>
      <c r="C120" s="26"/>
      <c r="D120" s="26"/>
      <c r="E120" s="26"/>
      <c r="F120" s="26"/>
      <c r="G120" s="26"/>
      <c r="H120" s="26"/>
      <c r="I120" s="26"/>
      <c r="J120" s="112" t="str">
        <f>IF(J119="Err","Erreur",IF(SUM(J119:J119)&gt;0,SUM(J119:J119),""))</f>
        <v/>
      </c>
      <c r="K120" s="92" t="str">
        <f>"/1"</f>
        <v>/1</v>
      </c>
      <c r="L120" s="65"/>
      <c r="M120" s="127" t="str">
        <f>IF(J120&lt;&gt;"Erreur","",J120)</f>
        <v/>
      </c>
      <c r="N120" s="94"/>
      <c r="O120" s="94"/>
      <c r="P120" s="94"/>
      <c r="Q120" s="126"/>
    </row>
    <row r="121" spans="2:17" s="72" customFormat="1" x14ac:dyDescent="0.25">
      <c r="B121" s="77" t="str">
        <f>IF(J120="Erreur","Merci de corriger votre notation",IF(AND(J146&lt;&gt;"",ISBLANK(J119)),"Merci de compléter votre notation",""))</f>
        <v/>
      </c>
      <c r="C121" s="69"/>
      <c r="D121" s="69"/>
      <c r="M121" s="89"/>
      <c r="N121" s="94"/>
      <c r="O121" s="94"/>
      <c r="P121" s="94"/>
      <c r="Q121" s="126" t="str">
        <f t="shared" ref="Q121" si="10">IF(B121&lt;&gt;"",1,"")</f>
        <v/>
      </c>
    </row>
    <row r="122" spans="2:17" s="72" customFormat="1" ht="18" x14ac:dyDescent="0.25">
      <c r="B122" s="23"/>
      <c r="M122" s="89"/>
      <c r="N122" s="94"/>
      <c r="O122" s="94"/>
      <c r="P122" s="94"/>
      <c r="Q122" s="126"/>
    </row>
    <row r="123" spans="2:17" s="72" customFormat="1" ht="30" customHeight="1" x14ac:dyDescent="0.4">
      <c r="B123" s="7" t="s">
        <v>55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9"/>
      <c r="N123" s="94"/>
      <c r="O123" s="94"/>
      <c r="P123" s="94"/>
      <c r="Q123" s="126"/>
    </row>
    <row r="124" spans="2:17" s="72" customFormat="1" ht="18" x14ac:dyDescent="0.25">
      <c r="B124" s="23"/>
      <c r="M124" s="89"/>
      <c r="N124" s="94"/>
      <c r="O124" s="94"/>
      <c r="P124" s="94"/>
      <c r="Q124" s="126"/>
    </row>
    <row r="125" spans="2:17" s="72" customFormat="1" ht="18.75" thickBot="1" x14ac:dyDescent="0.3">
      <c r="B125" s="23"/>
      <c r="M125" s="89"/>
      <c r="N125" s="94"/>
      <c r="O125" s="94"/>
      <c r="P125" s="94"/>
      <c r="Q125" s="126"/>
    </row>
    <row r="126" spans="2:17" ht="24.75" thickBot="1" x14ac:dyDescent="0.3">
      <c r="B126" s="34" t="s">
        <v>12</v>
      </c>
      <c r="C126" s="29"/>
      <c r="D126" s="29"/>
      <c r="E126" s="29"/>
      <c r="F126" s="29"/>
      <c r="G126" s="29"/>
      <c r="H126" s="29"/>
      <c r="I126" s="30"/>
      <c r="J126" s="151" t="s">
        <v>88</v>
      </c>
      <c r="K126" s="148"/>
      <c r="L126" s="149"/>
      <c r="N126" s="94"/>
      <c r="O126" s="94"/>
      <c r="P126" s="94"/>
      <c r="Q126" s="126"/>
    </row>
    <row r="127" spans="2:17" ht="21.75" customHeight="1" thickBot="1" x14ac:dyDescent="0.3">
      <c r="B127" s="39" t="s">
        <v>19</v>
      </c>
      <c r="C127" s="36"/>
      <c r="D127" s="36"/>
      <c r="E127" s="36"/>
      <c r="F127" s="36"/>
      <c r="G127" s="36"/>
      <c r="H127" s="36"/>
      <c r="I127" s="37"/>
      <c r="J127" s="93"/>
      <c r="K127" s="150" t="s">
        <v>87</v>
      </c>
      <c r="L127" s="38"/>
      <c r="N127" s="94"/>
      <c r="O127" s="94"/>
      <c r="P127" s="94"/>
      <c r="Q127" s="126"/>
    </row>
    <row r="128" spans="2:17" ht="15.75" customHeight="1" x14ac:dyDescent="0.25">
      <c r="B128" s="77" t="str">
        <f>IF(AND(J143&lt;&gt;"",J127=""),"Merci d'attribuer une note globale","")</f>
        <v/>
      </c>
      <c r="C128" s="69"/>
      <c r="D128" s="69"/>
      <c r="E128" s="69"/>
      <c r="F128" s="69"/>
      <c r="G128" s="69"/>
      <c r="H128" s="69"/>
      <c r="I128" s="69"/>
      <c r="K128" s="70"/>
      <c r="L128" s="71"/>
      <c r="N128" s="94"/>
      <c r="O128" s="94"/>
      <c r="P128" s="94"/>
      <c r="Q128" s="126" t="str">
        <f t="shared" ref="Q128" si="11">IF(B128&lt;&gt;"",1,"")</f>
        <v/>
      </c>
    </row>
    <row r="129" spans="2:17" x14ac:dyDescent="0.25">
      <c r="N129" s="94"/>
      <c r="O129" s="94"/>
      <c r="P129" s="94"/>
      <c r="Q129" s="126"/>
    </row>
    <row r="130" spans="2:17" ht="30" customHeight="1" x14ac:dyDescent="0.4">
      <c r="B130" s="7" t="s">
        <v>56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N130" s="94"/>
      <c r="O130" s="94"/>
      <c r="P130" s="94"/>
      <c r="Q130" s="126"/>
    </row>
    <row r="131" spans="2:17" ht="26.25" customHeight="1" thickBot="1" x14ac:dyDescent="0.3">
      <c r="B131" s="47" t="s">
        <v>20</v>
      </c>
      <c r="C131" s="60"/>
      <c r="D131" s="60"/>
      <c r="E131" s="60"/>
      <c r="F131" s="60"/>
      <c r="G131" s="60"/>
      <c r="H131" s="60"/>
      <c r="I131" s="60"/>
      <c r="J131" s="54"/>
      <c r="N131" s="94"/>
      <c r="O131" s="94"/>
      <c r="P131" s="94"/>
      <c r="Q131" s="126"/>
    </row>
    <row r="132" spans="2:17" ht="24.95" customHeight="1" x14ac:dyDescent="0.25">
      <c r="B132" s="66" t="s">
        <v>21</v>
      </c>
      <c r="C132" s="32"/>
      <c r="D132" s="32"/>
      <c r="E132" s="32"/>
      <c r="F132" s="32"/>
      <c r="G132" s="32"/>
      <c r="H132" s="32"/>
      <c r="I132" s="59"/>
      <c r="J132" s="58"/>
      <c r="N132" s="95"/>
      <c r="O132" s="94"/>
      <c r="P132" s="94"/>
      <c r="Q132" s="126"/>
    </row>
    <row r="133" spans="2:17" ht="24.95" customHeight="1" x14ac:dyDescent="0.25">
      <c r="B133" s="40" t="s">
        <v>22</v>
      </c>
      <c r="C133" s="19"/>
      <c r="D133" s="19"/>
      <c r="E133" s="19"/>
      <c r="F133" s="19"/>
      <c r="G133" s="19"/>
      <c r="H133" s="19"/>
      <c r="I133" s="20"/>
      <c r="J133" s="61"/>
      <c r="N133" s="95"/>
      <c r="O133" s="94"/>
      <c r="P133" s="94"/>
      <c r="Q133" s="126"/>
    </row>
    <row r="134" spans="2:17" ht="24.95" customHeight="1" thickBot="1" x14ac:dyDescent="0.3">
      <c r="B134" s="18" t="s">
        <v>23</v>
      </c>
      <c r="C134" s="13"/>
      <c r="D134" s="13"/>
      <c r="E134" s="13"/>
      <c r="F134" s="13"/>
      <c r="G134" s="13"/>
      <c r="H134" s="13"/>
      <c r="I134" s="14"/>
      <c r="J134" s="62"/>
      <c r="N134" s="95">
        <v>0</v>
      </c>
      <c r="O134" s="126" t="str">
        <f>IF(K30="LI à rejeter",3,IF(J41="LI à rejeter",3,""))</f>
        <v/>
      </c>
      <c r="P134" s="94"/>
      <c r="Q134" s="126"/>
    </row>
    <row r="135" spans="2:17" x14ac:dyDescent="0.25">
      <c r="B135" s="156" t="str">
        <f>IF(AND(COUNTIF(J143,"&gt;0")=1,SUM(N134:O134)=0),"Merci de cocher une case en rapport avec la recevabilté",IF(AND(COUNTIF(J143,"&gt;0")=1,N134&lt;3,O134=3),"Merci de cocher -&gt; Non éligible (hors cadre)",IF(AND(COUNTIF(J143,"&gt;0")=1,N134=3,O134=""),"Merci de vérifier la recevabilité en début de grille","")))</f>
        <v/>
      </c>
      <c r="C135" s="156"/>
      <c r="D135" s="156"/>
      <c r="E135" s="156"/>
      <c r="F135" s="156"/>
      <c r="G135" s="156"/>
      <c r="H135" s="156"/>
      <c r="I135" s="156"/>
      <c r="N135" s="94"/>
      <c r="O135" s="94"/>
      <c r="P135" s="94"/>
      <c r="Q135" s="126" t="str">
        <f>IF(B135&lt;&gt;"",1,"")</f>
        <v/>
      </c>
    </row>
    <row r="136" spans="2:17" x14ac:dyDescent="0.25">
      <c r="N136" s="94"/>
      <c r="O136" s="94"/>
      <c r="P136" s="94"/>
      <c r="Q136" s="126"/>
    </row>
    <row r="137" spans="2:17" ht="33" customHeight="1" thickBot="1" x14ac:dyDescent="0.3">
      <c r="B137" s="47" t="s">
        <v>59</v>
      </c>
      <c r="N137" s="94"/>
      <c r="O137" s="94"/>
      <c r="P137" s="94"/>
      <c r="Q137" s="126"/>
    </row>
    <row r="138" spans="2:17" ht="15.75" thickBot="1" x14ac:dyDescent="0.3">
      <c r="B138" s="48" t="s">
        <v>24</v>
      </c>
      <c r="C138" s="49"/>
      <c r="D138" s="49"/>
      <c r="E138" s="49"/>
      <c r="F138" s="49"/>
      <c r="G138" s="49"/>
      <c r="H138" s="49"/>
      <c r="I138" s="50"/>
      <c r="J138" s="51" t="s">
        <v>42</v>
      </c>
      <c r="K138" s="52"/>
      <c r="L138" s="53"/>
      <c r="N138" s="94"/>
      <c r="O138" s="94"/>
      <c r="P138" s="94"/>
      <c r="Q138" s="126"/>
    </row>
    <row r="139" spans="2:17" ht="18" customHeight="1" x14ac:dyDescent="0.25">
      <c r="B139" s="45" t="s">
        <v>60</v>
      </c>
      <c r="C139" s="28"/>
      <c r="D139" s="28"/>
      <c r="E139" s="28"/>
      <c r="F139" s="28"/>
      <c r="G139" s="28"/>
      <c r="H139" s="28"/>
      <c r="I139" s="31"/>
      <c r="J139" s="78" t="str">
        <f>J59</f>
        <v/>
      </c>
      <c r="K139" s="79" t="str">
        <f>K59</f>
        <v>/16</v>
      </c>
      <c r="L139" s="80"/>
      <c r="N139" s="94"/>
      <c r="O139" s="94"/>
      <c r="P139" s="94"/>
      <c r="Q139" s="126"/>
    </row>
    <row r="140" spans="2:17" ht="18" customHeight="1" x14ac:dyDescent="0.25">
      <c r="B140" s="45" t="s">
        <v>61</v>
      </c>
      <c r="C140" s="28"/>
      <c r="D140" s="28"/>
      <c r="E140" s="28"/>
      <c r="F140" s="28"/>
      <c r="G140" s="28"/>
      <c r="H140" s="28"/>
      <c r="I140" s="31"/>
      <c r="J140" s="81" t="str">
        <f>J92</f>
        <v/>
      </c>
      <c r="K140" s="82" t="str">
        <f>K92</f>
        <v>/16</v>
      </c>
      <c r="L140" s="83"/>
      <c r="N140" s="94"/>
      <c r="O140" s="94"/>
      <c r="P140" s="94"/>
      <c r="Q140" s="126"/>
    </row>
    <row r="141" spans="2:17" s="72" customFormat="1" ht="18" customHeight="1" x14ac:dyDescent="0.25">
      <c r="B141" s="45" t="s">
        <v>62</v>
      </c>
      <c r="C141" s="114"/>
      <c r="D141" s="114"/>
      <c r="E141" s="114"/>
      <c r="F141" s="114"/>
      <c r="G141" s="114"/>
      <c r="H141" s="114"/>
      <c r="I141" s="115"/>
      <c r="J141" s="116" t="str">
        <f>J120</f>
        <v/>
      </c>
      <c r="K141" s="82" t="str">
        <f>K120</f>
        <v>/1</v>
      </c>
      <c r="L141" s="118"/>
      <c r="M141" s="89"/>
      <c r="N141" s="94"/>
      <c r="O141" s="94"/>
      <c r="P141" s="94"/>
      <c r="Q141" s="126"/>
    </row>
    <row r="142" spans="2:17" ht="18" customHeight="1" thickBot="1" x14ac:dyDescent="0.3">
      <c r="B142" s="46" t="s">
        <v>58</v>
      </c>
      <c r="C142" s="41"/>
      <c r="D142" s="41"/>
      <c r="E142" s="41"/>
      <c r="F142" s="41"/>
      <c r="G142" s="41"/>
      <c r="H142" s="41"/>
      <c r="I142" s="42"/>
      <c r="J142" s="116" t="str">
        <f>IF(J127="","",J127)</f>
        <v/>
      </c>
      <c r="K142" s="117" t="str">
        <f>K127</f>
        <v>/3</v>
      </c>
      <c r="L142" s="118"/>
      <c r="N142" s="94"/>
      <c r="O142" s="94"/>
      <c r="P142" s="94"/>
      <c r="Q142" s="126"/>
    </row>
    <row r="143" spans="2:17" ht="27" customHeight="1" x14ac:dyDescent="0.4">
      <c r="B143" s="43" t="s">
        <v>25</v>
      </c>
      <c r="C143" s="26"/>
      <c r="D143" s="26"/>
      <c r="E143" s="26"/>
      <c r="F143" s="26"/>
      <c r="G143" s="26"/>
      <c r="H143" s="26"/>
      <c r="I143" s="26"/>
      <c r="J143" s="123" t="str">
        <f>IF(AND(SUM(J139:J142)&gt;0,COUNTIF(J139:J142,"DM")=0,COUNTIF(J139:J142,"Erreur")=0),SUM(J139:J142),IF(OR(COUNTIF(J139:J142,"DM")&gt;0,COUNTIF(J139:J142,"Erreur")&gt;0),"Err",""))</f>
        <v/>
      </c>
      <c r="K143" s="122" t="str">
        <f>"/"&amp;SUBSTITUTE(K139,"/","")+SUBSTITUTE(K140,"/","")+SUBSTITUTE(K141,"/","")+SUBSTITUTE(K142,"/","")</f>
        <v>/36</v>
      </c>
      <c r="L143" s="121" t="str">
        <f>IFERROR("Note/20 :"&amp;CHAR(10)&amp; ROUND(O143,1),"")</f>
        <v/>
      </c>
      <c r="N143" s="89">
        <f>SUBSTITUTE(K139,"/","")+SUBSTITUTE(K140,"/","")+SUBSTITUTE(K141,"/","")+SUBSTITUTE(K142,"/","")</f>
        <v>36</v>
      </c>
      <c r="O143" s="129" t="str">
        <f>IFERROR((J143/(SUBSTITUTE(K139,"/","")+SUBSTITUTE(K140,"/","")+SUBSTITUTE(K141,"/","")+SUBSTITUTE(K142,"/","")))*20,"Err")</f>
        <v>Err</v>
      </c>
      <c r="P143" s="94"/>
      <c r="Q143" s="126"/>
    </row>
    <row r="144" spans="2:17" s="72" customFormat="1" ht="20.25" hidden="1" customHeight="1" x14ac:dyDescent="0.4">
      <c r="B144" s="124"/>
      <c r="C144" s="125"/>
      <c r="D144" s="125"/>
      <c r="E144" s="125"/>
      <c r="F144" s="125"/>
      <c r="G144" s="125"/>
      <c r="H144" s="125"/>
      <c r="I144" s="134" t="str">
        <f>IF(SUBSTITUTE(K143,"/","")&lt;&gt;"34","soit : ","")</f>
        <v xml:space="preserve">soit : </v>
      </c>
      <c r="J144" s="84" t="e">
        <f>IF(SUBSTITUTE(K143,"/","")&lt;&gt;"30",30*J143/SUBSTITUTE(K143,"/",""),"")</f>
        <v>#VALUE!</v>
      </c>
      <c r="K144" s="85" t="str">
        <f>IF(SUBSTITUTE(K143,"/","")="30","",SUBSTITUTE(K143,"/",""))</f>
        <v>36</v>
      </c>
      <c r="L144" s="86"/>
      <c r="M144" s="89"/>
      <c r="N144" s="94"/>
      <c r="O144" s="97"/>
      <c r="P144" s="94"/>
      <c r="Q144" s="126"/>
    </row>
    <row r="145" spans="2:22" s="72" customFormat="1" ht="9.75" customHeight="1" thickBot="1" x14ac:dyDescent="0.3">
      <c r="M145" s="89"/>
      <c r="N145" s="94"/>
      <c r="O145" s="97"/>
      <c r="P145" s="94"/>
      <c r="Q145" s="126"/>
    </row>
    <row r="146" spans="2:22" ht="15" customHeight="1" x14ac:dyDescent="0.25">
      <c r="I146" s="67" t="s">
        <v>41</v>
      </c>
      <c r="J146" s="87" t="str">
        <f>IF(O143="Err","?",IF(AND(O143&gt;=10,O143&lt;13),"Réservé",IF(AND(O143&gt;=13,O143&lt;16),"Favorable",IF(O143&gt;=16,"Très favorable","A rejeter"))))</f>
        <v>?</v>
      </c>
      <c r="K146" s="88"/>
      <c r="L146" s="89"/>
      <c r="N146" s="94"/>
      <c r="O146" s="94"/>
      <c r="P146" s="94"/>
      <c r="Q146" s="126"/>
    </row>
    <row r="147" spans="2:22" ht="15.75" customHeight="1" thickBot="1" x14ac:dyDescent="0.3">
      <c r="I147" s="68"/>
      <c r="J147" s="119" t="str">
        <f>IF(SUM(N134:O134)=1,B132,IF(SUM(N134:O134)=2,B133,IF(SUM(N134:O134)&gt;=3,B134,"")))</f>
        <v/>
      </c>
      <c r="K147" s="90"/>
      <c r="L147" s="89"/>
      <c r="N147" s="94"/>
      <c r="O147" s="94"/>
      <c r="P147" s="94"/>
      <c r="Q147" s="126"/>
    </row>
    <row r="148" spans="2:22" ht="15.75" customHeight="1" x14ac:dyDescent="0.25">
      <c r="N148" s="94"/>
      <c r="O148" s="94"/>
      <c r="P148" s="94"/>
      <c r="Q148" s="126"/>
    </row>
    <row r="149" spans="2:22" x14ac:dyDescent="0.25">
      <c r="I149" s="91" t="str">
        <f>IF(SUM(Q1:Q149)&gt;=1,"Contrôle de saisie : " &amp; SUM(Q1:Q149) &amp; " anomalie(s) à corriger","")</f>
        <v/>
      </c>
      <c r="N149" s="94"/>
      <c r="O149" s="94"/>
      <c r="P149" s="94"/>
      <c r="Q149" s="126"/>
    </row>
    <row r="150" spans="2:22" x14ac:dyDescent="0.25">
      <c r="N150" s="94"/>
      <c r="O150" s="94"/>
      <c r="P150" s="94"/>
      <c r="Q150" s="126"/>
      <c r="U150" s="72"/>
      <c r="V150" s="72"/>
    </row>
    <row r="151" spans="2:22" ht="15" customHeight="1" x14ac:dyDescent="0.25">
      <c r="N151" s="94"/>
      <c r="O151" s="94"/>
      <c r="P151" s="94"/>
      <c r="Q151" s="126"/>
      <c r="U151" s="72"/>
      <c r="V151" s="72"/>
    </row>
    <row r="152" spans="2:22" ht="15" customHeight="1" x14ac:dyDescent="0.25">
      <c r="N152" s="94"/>
      <c r="O152" s="94"/>
      <c r="P152" s="94"/>
      <c r="Q152" s="126"/>
      <c r="U152" s="72"/>
      <c r="V152" s="72"/>
    </row>
    <row r="153" spans="2:22" ht="19.5" customHeight="1" x14ac:dyDescent="0.3">
      <c r="B153" s="44"/>
      <c r="N153" s="94"/>
      <c r="O153" s="94"/>
      <c r="P153" s="94"/>
      <c r="Q153" s="126"/>
      <c r="U153" s="72"/>
      <c r="V153" s="72"/>
    </row>
    <row r="154" spans="2:22" x14ac:dyDescent="0.25">
      <c r="N154" s="94"/>
      <c r="O154" s="94"/>
      <c r="P154" s="94"/>
      <c r="Q154" s="126"/>
      <c r="U154" s="72"/>
      <c r="V154" s="72"/>
    </row>
    <row r="155" spans="2:22" x14ac:dyDescent="0.25">
      <c r="N155" s="94"/>
      <c r="O155" s="94"/>
      <c r="P155" s="94"/>
      <c r="Q155" s="126"/>
      <c r="U155" s="72"/>
      <c r="V155" s="72"/>
    </row>
    <row r="156" spans="2:22" x14ac:dyDescent="0.25">
      <c r="N156" s="94"/>
      <c r="O156" s="94"/>
      <c r="P156" s="94"/>
      <c r="Q156" s="126"/>
      <c r="U156" s="72"/>
      <c r="V156" s="72"/>
    </row>
    <row r="157" spans="2:22" x14ac:dyDescent="0.25">
      <c r="N157" s="94"/>
      <c r="O157" s="94"/>
      <c r="P157" s="94"/>
      <c r="Q157" s="126"/>
      <c r="U157" s="72"/>
      <c r="V157" s="72"/>
    </row>
    <row r="158" spans="2:22" x14ac:dyDescent="0.25">
      <c r="N158" s="94"/>
      <c r="O158" s="94"/>
      <c r="P158" s="94"/>
      <c r="Q158" s="126"/>
      <c r="U158" s="72"/>
      <c r="V158" s="72"/>
    </row>
    <row r="159" spans="2:22" x14ac:dyDescent="0.25">
      <c r="N159" s="94"/>
      <c r="O159" s="94"/>
      <c r="P159" s="94"/>
      <c r="Q159" s="126"/>
      <c r="U159" s="72"/>
      <c r="V159" s="72"/>
    </row>
    <row r="160" spans="2:22" x14ac:dyDescent="0.25">
      <c r="N160" s="94"/>
      <c r="O160" s="94"/>
      <c r="P160" s="94"/>
      <c r="Q160" s="126"/>
    </row>
    <row r="161" spans="14:17" x14ac:dyDescent="0.25">
      <c r="N161" s="94"/>
      <c r="O161" s="94"/>
      <c r="P161" s="94"/>
      <c r="Q161" s="126"/>
    </row>
    <row r="162" spans="14:17" x14ac:dyDescent="0.25">
      <c r="N162" s="94"/>
      <c r="O162" s="94"/>
      <c r="P162" s="94"/>
      <c r="Q162" s="126"/>
    </row>
    <row r="163" spans="14:17" x14ac:dyDescent="0.25">
      <c r="N163" s="94"/>
      <c r="O163" s="94"/>
      <c r="P163" s="94"/>
      <c r="Q163" s="126"/>
    </row>
    <row r="164" spans="14:17" x14ac:dyDescent="0.25">
      <c r="N164" s="94"/>
      <c r="O164" s="94"/>
      <c r="P164" s="94"/>
      <c r="Q164" s="126"/>
    </row>
    <row r="165" spans="14:17" x14ac:dyDescent="0.25">
      <c r="N165" s="94"/>
      <c r="O165" s="94"/>
      <c r="P165" s="94"/>
      <c r="Q165" s="126"/>
    </row>
    <row r="166" spans="14:17" x14ac:dyDescent="0.25">
      <c r="N166" s="94"/>
      <c r="O166" s="94"/>
      <c r="P166" s="94"/>
      <c r="Q166" s="126"/>
    </row>
    <row r="167" spans="14:17" x14ac:dyDescent="0.25">
      <c r="N167" s="94"/>
      <c r="O167" s="94"/>
      <c r="P167" s="94"/>
      <c r="Q167" s="126"/>
    </row>
    <row r="168" spans="14:17" x14ac:dyDescent="0.25">
      <c r="N168" s="94"/>
      <c r="O168" s="94"/>
      <c r="P168" s="94"/>
      <c r="Q168" s="126"/>
    </row>
    <row r="169" spans="14:17" x14ac:dyDescent="0.25">
      <c r="N169" s="94"/>
      <c r="O169" s="94"/>
      <c r="P169" s="94"/>
      <c r="Q169" s="126"/>
    </row>
    <row r="170" spans="14:17" x14ac:dyDescent="0.25">
      <c r="N170" s="94"/>
      <c r="O170" s="94"/>
      <c r="P170" s="94"/>
      <c r="Q170" s="126"/>
    </row>
    <row r="171" spans="14:17" x14ac:dyDescent="0.25">
      <c r="N171" s="94"/>
      <c r="O171" s="94"/>
      <c r="P171" s="94"/>
      <c r="Q171" s="126"/>
    </row>
    <row r="172" spans="14:17" x14ac:dyDescent="0.25">
      <c r="N172" s="94"/>
      <c r="O172" s="94"/>
      <c r="P172" s="94"/>
      <c r="Q172" s="126"/>
    </row>
    <row r="173" spans="14:17" x14ac:dyDescent="0.25">
      <c r="N173" s="94"/>
      <c r="O173" s="94"/>
      <c r="P173" s="94"/>
      <c r="Q173" s="126"/>
    </row>
    <row r="174" spans="14:17" x14ac:dyDescent="0.25">
      <c r="N174" s="94"/>
      <c r="O174" s="94"/>
      <c r="P174" s="94"/>
      <c r="Q174" s="126"/>
    </row>
    <row r="175" spans="14:17" x14ac:dyDescent="0.25">
      <c r="N175" s="94"/>
      <c r="O175" s="94"/>
      <c r="P175" s="94"/>
      <c r="Q175" s="126"/>
    </row>
    <row r="176" spans="14:17" x14ac:dyDescent="0.25">
      <c r="N176" s="94"/>
      <c r="O176" s="94"/>
      <c r="P176" s="94"/>
      <c r="Q176" s="126"/>
    </row>
    <row r="177" spans="14:17" x14ac:dyDescent="0.25">
      <c r="N177" s="94"/>
      <c r="O177" s="94"/>
      <c r="P177" s="94"/>
      <c r="Q177" s="126"/>
    </row>
    <row r="178" spans="14:17" x14ac:dyDescent="0.25">
      <c r="N178" s="94"/>
      <c r="O178" s="94"/>
      <c r="P178" s="94"/>
      <c r="Q178" s="126"/>
    </row>
    <row r="179" spans="14:17" x14ac:dyDescent="0.25">
      <c r="N179" s="94"/>
      <c r="O179" s="94"/>
      <c r="P179" s="94"/>
      <c r="Q179" s="126"/>
    </row>
    <row r="180" spans="14:17" x14ac:dyDescent="0.25">
      <c r="N180" s="94"/>
      <c r="O180" s="94"/>
      <c r="P180" s="94"/>
      <c r="Q180" s="126"/>
    </row>
    <row r="181" spans="14:17" x14ac:dyDescent="0.25">
      <c r="N181" s="94"/>
      <c r="O181" s="94"/>
      <c r="P181" s="94"/>
      <c r="Q181" s="126"/>
    </row>
    <row r="182" spans="14:17" x14ac:dyDescent="0.25">
      <c r="N182" s="94"/>
      <c r="O182" s="94"/>
      <c r="P182" s="94"/>
      <c r="Q182" s="126"/>
    </row>
    <row r="183" spans="14:17" x14ac:dyDescent="0.25">
      <c r="N183" s="94"/>
      <c r="O183" s="94"/>
      <c r="P183" s="94"/>
      <c r="Q183" s="126"/>
    </row>
    <row r="184" spans="14:17" x14ac:dyDescent="0.25">
      <c r="N184" s="94"/>
      <c r="O184" s="94"/>
      <c r="P184" s="94"/>
      <c r="Q184" s="126"/>
    </row>
    <row r="185" spans="14:17" x14ac:dyDescent="0.25">
      <c r="N185" s="94"/>
      <c r="O185" s="94"/>
      <c r="P185" s="94"/>
      <c r="Q185" s="126"/>
    </row>
    <row r="186" spans="14:17" x14ac:dyDescent="0.25">
      <c r="N186" s="94"/>
      <c r="O186" s="94"/>
      <c r="P186" s="94"/>
      <c r="Q186" s="126"/>
    </row>
    <row r="187" spans="14:17" x14ac:dyDescent="0.25">
      <c r="N187" s="94"/>
      <c r="O187" s="94"/>
      <c r="P187" s="94"/>
      <c r="Q187" s="126"/>
    </row>
    <row r="188" spans="14:17" x14ac:dyDescent="0.25">
      <c r="N188" s="94"/>
      <c r="O188" s="94"/>
      <c r="P188" s="94"/>
      <c r="Q188" s="126"/>
    </row>
    <row r="189" spans="14:17" x14ac:dyDescent="0.25">
      <c r="N189" s="94"/>
      <c r="O189" s="94"/>
      <c r="P189" s="94"/>
      <c r="Q189" s="126"/>
    </row>
    <row r="190" spans="14:17" x14ac:dyDescent="0.25">
      <c r="N190" s="94"/>
      <c r="O190" s="94"/>
      <c r="P190" s="94"/>
      <c r="Q190" s="126"/>
    </row>
    <row r="191" spans="14:17" x14ac:dyDescent="0.25">
      <c r="N191" s="94"/>
      <c r="O191" s="94"/>
      <c r="P191" s="94"/>
      <c r="Q191" s="126"/>
    </row>
    <row r="192" spans="14:17" x14ac:dyDescent="0.25">
      <c r="N192" s="94"/>
      <c r="O192" s="94"/>
      <c r="P192" s="94"/>
      <c r="Q192" s="126"/>
    </row>
    <row r="193" spans="14:17" x14ac:dyDescent="0.25">
      <c r="N193" s="94"/>
      <c r="O193" s="94"/>
      <c r="P193" s="94"/>
      <c r="Q193" s="126"/>
    </row>
    <row r="194" spans="14:17" x14ac:dyDescent="0.25">
      <c r="N194" s="94"/>
      <c r="O194" s="94"/>
      <c r="P194" s="94"/>
      <c r="Q194" s="126"/>
    </row>
    <row r="195" spans="14:17" x14ac:dyDescent="0.25">
      <c r="N195" s="94"/>
      <c r="O195" s="94"/>
      <c r="P195" s="94"/>
      <c r="Q195" s="126"/>
    </row>
    <row r="196" spans="14:17" x14ac:dyDescent="0.25">
      <c r="N196" s="94"/>
      <c r="O196" s="94"/>
      <c r="P196" s="94"/>
      <c r="Q196" s="126"/>
    </row>
    <row r="197" spans="14:17" x14ac:dyDescent="0.25">
      <c r="N197" s="94"/>
      <c r="O197" s="94"/>
      <c r="P197" s="94"/>
      <c r="Q197" s="126"/>
    </row>
    <row r="198" spans="14:17" x14ac:dyDescent="0.25">
      <c r="N198" s="94"/>
      <c r="O198" s="94"/>
      <c r="P198" s="94"/>
      <c r="Q198" s="126"/>
    </row>
    <row r="199" spans="14:17" x14ac:dyDescent="0.25">
      <c r="N199" s="94"/>
      <c r="O199" s="94"/>
      <c r="P199" s="94"/>
      <c r="Q199" s="126"/>
    </row>
    <row r="200" spans="14:17" x14ac:dyDescent="0.25">
      <c r="N200" s="94"/>
      <c r="O200" s="94"/>
      <c r="P200" s="94"/>
      <c r="Q200" s="126"/>
    </row>
    <row r="201" spans="14:17" x14ac:dyDescent="0.25">
      <c r="N201" s="94"/>
      <c r="O201" s="94"/>
      <c r="P201" s="94"/>
      <c r="Q201" s="126"/>
    </row>
    <row r="202" spans="14:17" x14ac:dyDescent="0.25">
      <c r="N202" s="94"/>
      <c r="O202" s="94"/>
      <c r="P202" s="94"/>
      <c r="Q202" s="126"/>
    </row>
    <row r="203" spans="14:17" x14ac:dyDescent="0.25">
      <c r="N203" s="94"/>
      <c r="O203" s="94"/>
      <c r="P203" s="94"/>
      <c r="Q203" s="126"/>
    </row>
    <row r="204" spans="14:17" x14ac:dyDescent="0.25">
      <c r="N204" s="94"/>
      <c r="O204" s="94"/>
      <c r="P204" s="94"/>
      <c r="Q204" s="126"/>
    </row>
    <row r="205" spans="14:17" x14ac:dyDescent="0.25">
      <c r="N205" s="94"/>
      <c r="O205" s="94"/>
      <c r="P205" s="94"/>
      <c r="Q205" s="126"/>
    </row>
    <row r="206" spans="14:17" x14ac:dyDescent="0.25">
      <c r="N206" s="94"/>
      <c r="O206" s="94"/>
      <c r="P206" s="94"/>
      <c r="Q206" s="126"/>
    </row>
    <row r="207" spans="14:17" x14ac:dyDescent="0.25">
      <c r="N207" s="94"/>
      <c r="O207" s="94"/>
      <c r="P207" s="94"/>
      <c r="Q207" s="126"/>
    </row>
    <row r="208" spans="14:17" x14ac:dyDescent="0.25">
      <c r="N208" s="94"/>
      <c r="O208" s="94"/>
      <c r="P208" s="94"/>
      <c r="Q208" s="126"/>
    </row>
    <row r="209" spans="14:17" x14ac:dyDescent="0.25">
      <c r="N209" s="94"/>
      <c r="O209" s="94"/>
      <c r="P209" s="94"/>
      <c r="Q209" s="126"/>
    </row>
    <row r="210" spans="14:17" x14ac:dyDescent="0.25">
      <c r="N210" s="94"/>
      <c r="O210" s="94"/>
      <c r="P210" s="94"/>
      <c r="Q210" s="126"/>
    </row>
    <row r="211" spans="14:17" x14ac:dyDescent="0.25">
      <c r="N211" s="94"/>
      <c r="O211" s="94"/>
      <c r="P211" s="94"/>
      <c r="Q211" s="126"/>
    </row>
    <row r="212" spans="14:17" x14ac:dyDescent="0.25">
      <c r="N212" s="94"/>
      <c r="O212" s="94"/>
      <c r="P212" s="94"/>
      <c r="Q212" s="126"/>
    </row>
    <row r="213" spans="14:17" x14ac:dyDescent="0.25">
      <c r="N213" s="94"/>
      <c r="O213" s="94"/>
      <c r="P213" s="94"/>
      <c r="Q213" s="126"/>
    </row>
    <row r="214" spans="14:17" x14ac:dyDescent="0.25">
      <c r="N214" s="94"/>
      <c r="O214" s="94"/>
      <c r="P214" s="94"/>
      <c r="Q214" s="126"/>
    </row>
    <row r="215" spans="14:17" x14ac:dyDescent="0.25">
      <c r="N215" s="94"/>
      <c r="O215" s="94"/>
      <c r="P215" s="94"/>
      <c r="Q215" s="126"/>
    </row>
    <row r="216" spans="14:17" x14ac:dyDescent="0.25">
      <c r="N216" s="94"/>
      <c r="O216" s="94"/>
      <c r="P216" s="94"/>
      <c r="Q216" s="126"/>
    </row>
    <row r="217" spans="14:17" x14ac:dyDescent="0.25">
      <c r="N217" s="94"/>
      <c r="O217" s="94"/>
      <c r="P217" s="94"/>
      <c r="Q217" s="126"/>
    </row>
    <row r="218" spans="14:17" x14ac:dyDescent="0.25">
      <c r="N218" s="94"/>
      <c r="O218" s="94"/>
      <c r="P218" s="94"/>
      <c r="Q218" s="126"/>
    </row>
    <row r="219" spans="14:17" x14ac:dyDescent="0.25">
      <c r="N219" s="94"/>
      <c r="O219" s="94"/>
      <c r="P219" s="94"/>
      <c r="Q219" s="126"/>
    </row>
    <row r="220" spans="14:17" x14ac:dyDescent="0.25">
      <c r="N220" s="94"/>
      <c r="O220" s="94"/>
      <c r="P220" s="94"/>
      <c r="Q220" s="126"/>
    </row>
    <row r="221" spans="14:17" x14ac:dyDescent="0.25">
      <c r="N221" s="94"/>
      <c r="O221" s="94"/>
      <c r="P221" s="94"/>
      <c r="Q221" s="126"/>
    </row>
    <row r="222" spans="14:17" x14ac:dyDescent="0.25">
      <c r="N222" s="94"/>
      <c r="O222" s="94"/>
      <c r="P222" s="94"/>
      <c r="Q222" s="126"/>
    </row>
    <row r="223" spans="14:17" x14ac:dyDescent="0.25">
      <c r="N223" s="94"/>
      <c r="O223" s="94"/>
      <c r="P223" s="94"/>
      <c r="Q223" s="126"/>
    </row>
    <row r="224" spans="14:17" x14ac:dyDescent="0.25">
      <c r="N224" s="94"/>
      <c r="O224" s="94"/>
      <c r="P224" s="94"/>
      <c r="Q224" s="126"/>
    </row>
    <row r="225" spans="14:17" x14ac:dyDescent="0.25">
      <c r="N225" s="94"/>
      <c r="O225" s="94"/>
      <c r="P225" s="94"/>
      <c r="Q225" s="126"/>
    </row>
    <row r="226" spans="14:17" x14ac:dyDescent="0.25">
      <c r="N226" s="94"/>
      <c r="O226" s="94"/>
      <c r="P226" s="94"/>
      <c r="Q226" s="126"/>
    </row>
    <row r="227" spans="14:17" x14ac:dyDescent="0.25">
      <c r="N227" s="94"/>
      <c r="O227" s="94"/>
      <c r="P227" s="94"/>
      <c r="Q227" s="126"/>
    </row>
    <row r="228" spans="14:17" x14ac:dyDescent="0.25">
      <c r="N228" s="94"/>
      <c r="O228" s="94"/>
      <c r="P228" s="94"/>
      <c r="Q228" s="126"/>
    </row>
    <row r="229" spans="14:17" x14ac:dyDescent="0.25">
      <c r="N229" s="94"/>
      <c r="O229" s="94"/>
      <c r="P229" s="94"/>
      <c r="Q229" s="126"/>
    </row>
    <row r="230" spans="14:17" x14ac:dyDescent="0.25">
      <c r="N230" s="94"/>
      <c r="O230" s="94"/>
      <c r="P230" s="94"/>
      <c r="Q230" s="126"/>
    </row>
    <row r="231" spans="14:17" x14ac:dyDescent="0.25">
      <c r="N231" s="94"/>
      <c r="O231" s="94"/>
      <c r="P231" s="94"/>
      <c r="Q231" s="126"/>
    </row>
    <row r="232" spans="14:17" x14ac:dyDescent="0.25">
      <c r="N232" s="94"/>
      <c r="O232" s="94"/>
      <c r="P232" s="94"/>
      <c r="Q232" s="126"/>
    </row>
    <row r="233" spans="14:17" x14ac:dyDescent="0.25">
      <c r="N233" s="94"/>
      <c r="O233" s="94"/>
      <c r="P233" s="94"/>
      <c r="Q233" s="126"/>
    </row>
    <row r="234" spans="14:17" x14ac:dyDescent="0.25">
      <c r="N234" s="94"/>
      <c r="O234" s="94"/>
      <c r="P234" s="94"/>
      <c r="Q234" s="126"/>
    </row>
    <row r="235" spans="14:17" x14ac:dyDescent="0.25">
      <c r="N235" s="94"/>
      <c r="O235" s="94"/>
      <c r="P235" s="94"/>
      <c r="Q235" s="126"/>
    </row>
    <row r="236" spans="14:17" x14ac:dyDescent="0.25">
      <c r="N236" s="94"/>
      <c r="O236" s="94"/>
      <c r="P236" s="94"/>
      <c r="Q236" s="126"/>
    </row>
    <row r="237" spans="14:17" x14ac:dyDescent="0.25">
      <c r="N237" s="94"/>
      <c r="O237" s="94"/>
      <c r="P237" s="94"/>
      <c r="Q237" s="126"/>
    </row>
    <row r="238" spans="14:17" x14ac:dyDescent="0.25">
      <c r="N238" s="94"/>
      <c r="O238" s="94"/>
      <c r="P238" s="94"/>
      <c r="Q238" s="126"/>
    </row>
    <row r="239" spans="14:17" x14ac:dyDescent="0.25">
      <c r="N239" s="94"/>
      <c r="O239" s="94"/>
      <c r="P239" s="94"/>
      <c r="Q239" s="126"/>
    </row>
    <row r="240" spans="14:17" x14ac:dyDescent="0.25">
      <c r="N240" s="94"/>
      <c r="O240" s="94"/>
      <c r="P240" s="94"/>
      <c r="Q240" s="126"/>
    </row>
    <row r="241" spans="14:17" x14ac:dyDescent="0.25">
      <c r="N241" s="94"/>
      <c r="O241" s="94"/>
      <c r="P241" s="94"/>
      <c r="Q241" s="126"/>
    </row>
    <row r="242" spans="14:17" x14ac:dyDescent="0.25">
      <c r="N242" s="94"/>
      <c r="O242" s="94"/>
      <c r="P242" s="94"/>
      <c r="Q242" s="126"/>
    </row>
    <row r="243" spans="14:17" x14ac:dyDescent="0.25">
      <c r="N243" s="94"/>
      <c r="O243" s="94"/>
      <c r="P243" s="94"/>
      <c r="Q243" s="126"/>
    </row>
    <row r="244" spans="14:17" x14ac:dyDescent="0.25">
      <c r="N244" s="94"/>
      <c r="O244" s="94"/>
      <c r="P244" s="94"/>
      <c r="Q244" s="126"/>
    </row>
    <row r="245" spans="14:17" x14ac:dyDescent="0.25">
      <c r="N245" s="94"/>
      <c r="O245" s="94"/>
      <c r="P245" s="94"/>
      <c r="Q245" s="126"/>
    </row>
    <row r="246" spans="14:17" x14ac:dyDescent="0.25">
      <c r="N246" s="94"/>
      <c r="O246" s="94"/>
      <c r="P246" s="94"/>
      <c r="Q246" s="126"/>
    </row>
    <row r="247" spans="14:17" x14ac:dyDescent="0.25">
      <c r="N247" s="94"/>
      <c r="O247" s="94"/>
      <c r="P247" s="94"/>
      <c r="Q247" s="126"/>
    </row>
    <row r="248" spans="14:17" x14ac:dyDescent="0.25">
      <c r="N248" s="94"/>
      <c r="O248" s="94"/>
      <c r="P248" s="94"/>
      <c r="Q248" s="126"/>
    </row>
    <row r="249" spans="14:17" x14ac:dyDescent="0.25">
      <c r="N249" s="94"/>
      <c r="O249" s="94"/>
      <c r="P249" s="94"/>
      <c r="Q249" s="126"/>
    </row>
    <row r="250" spans="14:17" x14ac:dyDescent="0.25">
      <c r="N250" s="94"/>
      <c r="O250" s="94"/>
      <c r="P250" s="94"/>
      <c r="Q250" s="126"/>
    </row>
    <row r="251" spans="14:17" x14ac:dyDescent="0.25">
      <c r="N251" s="94"/>
      <c r="O251" s="94"/>
      <c r="P251" s="94"/>
      <c r="Q251" s="126"/>
    </row>
    <row r="252" spans="14:17" x14ac:dyDescent="0.25">
      <c r="N252" s="94"/>
      <c r="O252" s="94"/>
      <c r="P252" s="94"/>
      <c r="Q252" s="126"/>
    </row>
    <row r="253" spans="14:17" x14ac:dyDescent="0.25">
      <c r="N253" s="94"/>
      <c r="O253" s="94"/>
      <c r="P253" s="94"/>
      <c r="Q253" s="126"/>
    </row>
    <row r="254" spans="14:17" x14ac:dyDescent="0.25">
      <c r="N254" s="94"/>
      <c r="O254" s="94"/>
      <c r="P254" s="94"/>
      <c r="Q254" s="126"/>
    </row>
    <row r="255" spans="14:17" x14ac:dyDescent="0.25">
      <c r="N255" s="94"/>
      <c r="O255" s="94"/>
      <c r="P255" s="94"/>
      <c r="Q255" s="126"/>
    </row>
    <row r="256" spans="14:17" x14ac:dyDescent="0.25">
      <c r="N256" s="94"/>
      <c r="O256" s="94"/>
      <c r="P256" s="94"/>
      <c r="Q256" s="126"/>
    </row>
    <row r="257" spans="14:17" x14ac:dyDescent="0.25">
      <c r="N257" s="94"/>
      <c r="O257" s="94"/>
      <c r="P257" s="94"/>
      <c r="Q257" s="126"/>
    </row>
    <row r="258" spans="14:17" x14ac:dyDescent="0.25">
      <c r="N258" s="94"/>
      <c r="O258" s="94"/>
      <c r="P258" s="94"/>
      <c r="Q258" s="126"/>
    </row>
    <row r="259" spans="14:17" x14ac:dyDescent="0.25">
      <c r="N259" s="94"/>
      <c r="O259" s="94"/>
      <c r="P259" s="94"/>
      <c r="Q259" s="126"/>
    </row>
    <row r="260" spans="14:17" x14ac:dyDescent="0.25">
      <c r="N260" s="94"/>
      <c r="O260" s="94"/>
      <c r="P260" s="94"/>
      <c r="Q260" s="126"/>
    </row>
    <row r="261" spans="14:17" x14ac:dyDescent="0.25">
      <c r="N261" s="94"/>
      <c r="O261" s="94"/>
      <c r="P261" s="94"/>
      <c r="Q261" s="126"/>
    </row>
    <row r="262" spans="14:17" x14ac:dyDescent="0.25">
      <c r="N262" s="94"/>
      <c r="O262" s="94"/>
      <c r="P262" s="94"/>
      <c r="Q262" s="126"/>
    </row>
    <row r="263" spans="14:17" x14ac:dyDescent="0.25">
      <c r="N263" s="94"/>
      <c r="O263" s="94"/>
      <c r="P263" s="94"/>
      <c r="Q263" s="126"/>
    </row>
    <row r="264" spans="14:17" x14ac:dyDescent="0.25">
      <c r="N264" s="94"/>
      <c r="O264" s="94"/>
      <c r="P264" s="94"/>
      <c r="Q264" s="126"/>
    </row>
    <row r="265" spans="14:17" x14ac:dyDescent="0.25">
      <c r="N265" s="94"/>
      <c r="O265" s="94"/>
      <c r="P265" s="94"/>
      <c r="Q265" s="126"/>
    </row>
    <row r="266" spans="14:17" x14ac:dyDescent="0.25">
      <c r="N266" s="94"/>
      <c r="O266" s="94"/>
      <c r="P266" s="94"/>
      <c r="Q266" s="126"/>
    </row>
    <row r="267" spans="14:17" x14ac:dyDescent="0.25">
      <c r="N267" s="94"/>
      <c r="O267" s="94"/>
      <c r="P267" s="94"/>
      <c r="Q267" s="126"/>
    </row>
    <row r="268" spans="14:17" x14ac:dyDescent="0.25">
      <c r="N268" s="94"/>
      <c r="O268" s="94"/>
      <c r="P268" s="94"/>
      <c r="Q268" s="126"/>
    </row>
    <row r="269" spans="14:17" x14ac:dyDescent="0.25">
      <c r="N269" s="94"/>
      <c r="O269" s="94"/>
      <c r="P269" s="94"/>
      <c r="Q269" s="126"/>
    </row>
    <row r="270" spans="14:17" x14ac:dyDescent="0.25">
      <c r="N270" s="94"/>
      <c r="O270" s="94"/>
      <c r="P270" s="94"/>
      <c r="Q270" s="126"/>
    </row>
    <row r="271" spans="14:17" x14ac:dyDescent="0.25">
      <c r="N271" s="94"/>
      <c r="O271" s="94"/>
      <c r="P271" s="94"/>
      <c r="Q271" s="126"/>
    </row>
    <row r="272" spans="14:17" x14ac:dyDescent="0.25">
      <c r="N272" s="94"/>
      <c r="O272" s="94"/>
      <c r="P272" s="94"/>
      <c r="Q272" s="126"/>
    </row>
    <row r="273" spans="14:17" x14ac:dyDescent="0.25">
      <c r="N273" s="94"/>
      <c r="O273" s="94"/>
      <c r="P273" s="94"/>
      <c r="Q273" s="126"/>
    </row>
    <row r="274" spans="14:17" x14ac:dyDescent="0.25">
      <c r="N274" s="94"/>
      <c r="O274" s="94"/>
      <c r="P274" s="94"/>
      <c r="Q274" s="126"/>
    </row>
    <row r="275" spans="14:17" x14ac:dyDescent="0.25">
      <c r="N275" s="94"/>
      <c r="O275" s="94"/>
      <c r="P275" s="94"/>
      <c r="Q275" s="126"/>
    </row>
    <row r="276" spans="14:17" x14ac:dyDescent="0.25">
      <c r="N276" s="94"/>
      <c r="O276" s="94"/>
      <c r="P276" s="94"/>
      <c r="Q276" s="126"/>
    </row>
    <row r="277" spans="14:17" x14ac:dyDescent="0.25">
      <c r="N277" s="94"/>
      <c r="O277" s="94"/>
      <c r="P277" s="94"/>
      <c r="Q277" s="126"/>
    </row>
    <row r="278" spans="14:17" x14ac:dyDescent="0.25">
      <c r="N278" s="94"/>
      <c r="O278" s="94"/>
      <c r="P278" s="94"/>
      <c r="Q278" s="126"/>
    </row>
    <row r="279" spans="14:17" x14ac:dyDescent="0.25">
      <c r="N279" s="94"/>
      <c r="O279" s="94"/>
      <c r="P279" s="94"/>
      <c r="Q279" s="126"/>
    </row>
    <row r="280" spans="14:17" x14ac:dyDescent="0.25">
      <c r="N280" s="94"/>
      <c r="O280" s="94"/>
      <c r="P280" s="94"/>
      <c r="Q280" s="126"/>
    </row>
    <row r="281" spans="14:17" x14ac:dyDescent="0.25">
      <c r="N281" s="94"/>
      <c r="O281" s="94"/>
      <c r="P281" s="94"/>
      <c r="Q281" s="126"/>
    </row>
    <row r="282" spans="14:17" x14ac:dyDescent="0.25">
      <c r="N282" s="94"/>
      <c r="O282" s="94"/>
      <c r="P282" s="94"/>
      <c r="Q282" s="126"/>
    </row>
    <row r="283" spans="14:17" x14ac:dyDescent="0.25">
      <c r="Q283" s="126"/>
    </row>
    <row r="284" spans="14:17" x14ac:dyDescent="0.25">
      <c r="Q284" s="126"/>
    </row>
    <row r="285" spans="14:17" x14ac:dyDescent="0.25">
      <c r="Q285" s="126"/>
    </row>
    <row r="286" spans="14:17" x14ac:dyDescent="0.25">
      <c r="Q286" s="126"/>
    </row>
    <row r="287" spans="14:17" x14ac:dyDescent="0.25">
      <c r="Q287" s="126"/>
    </row>
    <row r="288" spans="14:17" x14ac:dyDescent="0.25">
      <c r="Q288" s="126"/>
    </row>
    <row r="289" spans="17:17" x14ac:dyDescent="0.25">
      <c r="Q289" s="126"/>
    </row>
    <row r="290" spans="17:17" x14ac:dyDescent="0.25">
      <c r="Q290" s="126"/>
    </row>
    <row r="291" spans="17:17" x14ac:dyDescent="0.25">
      <c r="Q291" s="126"/>
    </row>
    <row r="292" spans="17:17" x14ac:dyDescent="0.25">
      <c r="Q292" s="126"/>
    </row>
    <row r="293" spans="17:17" x14ac:dyDescent="0.25">
      <c r="Q293" s="126"/>
    </row>
    <row r="294" spans="17:17" x14ac:dyDescent="0.25">
      <c r="Q294" s="126"/>
    </row>
    <row r="295" spans="17:17" x14ac:dyDescent="0.25">
      <c r="Q295" s="126"/>
    </row>
    <row r="296" spans="17:17" x14ac:dyDescent="0.25">
      <c r="Q296" s="126"/>
    </row>
    <row r="297" spans="17:17" x14ac:dyDescent="0.25">
      <c r="Q297" s="126"/>
    </row>
    <row r="298" spans="17:17" x14ac:dyDescent="0.25">
      <c r="Q298" s="126"/>
    </row>
    <row r="299" spans="17:17" x14ac:dyDescent="0.25">
      <c r="Q299" s="126"/>
    </row>
    <row r="300" spans="17:17" x14ac:dyDescent="0.25">
      <c r="Q300" s="126"/>
    </row>
    <row r="301" spans="17:17" x14ac:dyDescent="0.25">
      <c r="Q301" s="126"/>
    </row>
    <row r="302" spans="17:17" x14ac:dyDescent="0.25">
      <c r="Q302" s="126"/>
    </row>
    <row r="303" spans="17:17" x14ac:dyDescent="0.25">
      <c r="Q303" s="63"/>
    </row>
    <row r="304" spans="17:17" x14ac:dyDescent="0.25">
      <c r="Q304" s="63"/>
    </row>
    <row r="305" spans="17:17" x14ac:dyDescent="0.25">
      <c r="Q305" s="63"/>
    </row>
    <row r="306" spans="17:17" x14ac:dyDescent="0.25">
      <c r="Q306" s="63"/>
    </row>
    <row r="307" spans="17:17" x14ac:dyDescent="0.25">
      <c r="Q307" s="63"/>
    </row>
    <row r="308" spans="17:17" x14ac:dyDescent="0.25">
      <c r="Q308" s="63"/>
    </row>
    <row r="309" spans="17:17" x14ac:dyDescent="0.25">
      <c r="Q309" s="63"/>
    </row>
    <row r="310" spans="17:17" x14ac:dyDescent="0.25">
      <c r="Q310" s="63"/>
    </row>
    <row r="311" spans="17:17" x14ac:dyDescent="0.25">
      <c r="Q311" s="63"/>
    </row>
    <row r="312" spans="17:17" x14ac:dyDescent="0.25">
      <c r="Q312" s="63"/>
    </row>
    <row r="313" spans="17:17" x14ac:dyDescent="0.25">
      <c r="Q313" s="63"/>
    </row>
    <row r="314" spans="17:17" x14ac:dyDescent="0.25">
      <c r="Q314" s="63"/>
    </row>
    <row r="315" spans="17:17" x14ac:dyDescent="0.25">
      <c r="Q315" s="63"/>
    </row>
    <row r="316" spans="17:17" x14ac:dyDescent="0.25">
      <c r="Q316" s="63"/>
    </row>
    <row r="317" spans="17:17" x14ac:dyDescent="0.25">
      <c r="Q317" s="63"/>
    </row>
    <row r="318" spans="17:17" x14ac:dyDescent="0.25">
      <c r="Q318" s="63"/>
    </row>
    <row r="319" spans="17:17" x14ac:dyDescent="0.25">
      <c r="Q319" s="63"/>
    </row>
    <row r="320" spans="17:17" x14ac:dyDescent="0.25">
      <c r="Q320" s="63"/>
    </row>
    <row r="321" spans="17:17" x14ac:dyDescent="0.25">
      <c r="Q321" s="63"/>
    </row>
    <row r="322" spans="17:17" x14ac:dyDescent="0.25">
      <c r="Q322" s="63"/>
    </row>
    <row r="323" spans="17:17" x14ac:dyDescent="0.25">
      <c r="Q323" s="63"/>
    </row>
  </sheetData>
  <sheetProtection algorithmName="SHA-512" hashValue="14Y0a5SfZwkxeBV3QzkZoj2g/X0xg8OTzsdjb9NdSG7N8rb421D/gfvjbN/YkYhsGoxccjNT82pDXC5pJi/KZw==" saltValue="fvvnL/LIa9t9+TfHQcXezg==" spinCount="100000" sheet="1" insertRows="0"/>
  <mergeCells count="30">
    <mergeCell ref="J45:L45"/>
    <mergeCell ref="B34:J34"/>
    <mergeCell ref="B89:I89"/>
    <mergeCell ref="D5:H5"/>
    <mergeCell ref="D7:L9"/>
    <mergeCell ref="B14:L14"/>
    <mergeCell ref="H17:L17"/>
    <mergeCell ref="H20:L20"/>
    <mergeCell ref="H21:L21"/>
    <mergeCell ref="B40:J40"/>
    <mergeCell ref="B26:J26"/>
    <mergeCell ref="B27:J27"/>
    <mergeCell ref="B28:J28"/>
    <mergeCell ref="B29:J29"/>
    <mergeCell ref="B35:J35"/>
    <mergeCell ref="B55:I55"/>
    <mergeCell ref="B135:I135"/>
    <mergeCell ref="B41:I41"/>
    <mergeCell ref="B30:I30"/>
    <mergeCell ref="B91:I91"/>
    <mergeCell ref="B56:I56"/>
    <mergeCell ref="B58:I58"/>
    <mergeCell ref="B90:I90"/>
    <mergeCell ref="B119:I119"/>
    <mergeCell ref="B57:I57"/>
    <mergeCell ref="B42:J42"/>
    <mergeCell ref="B39:J39"/>
    <mergeCell ref="B37:J37"/>
    <mergeCell ref="B38:J38"/>
    <mergeCell ref="B36:J36"/>
  </mergeCells>
  <conditionalFormatting sqref="J55:J58">
    <cfRule type="cellIs" dxfId="79" priority="140" operator="equal">
      <formula>3</formula>
    </cfRule>
    <cfRule type="cellIs" dxfId="78" priority="141" operator="equal">
      <formula>2</formula>
    </cfRule>
    <cfRule type="cellIs" dxfId="77" priority="142" operator="equal">
      <formula>1</formula>
    </cfRule>
    <cfRule type="cellIs" dxfId="76" priority="11" operator="equal">
      <formula>4</formula>
    </cfRule>
  </conditionalFormatting>
  <conditionalFormatting sqref="B135">
    <cfRule type="expression" dxfId="75" priority="118">
      <formula>IF(B135&lt;&gt;"",TRUE,FALSE)</formula>
    </cfRule>
  </conditionalFormatting>
  <conditionalFormatting sqref="B41">
    <cfRule type="expression" dxfId="74" priority="116">
      <formula>IF(B41&lt;&gt;"",TRUE,FALSE)</formula>
    </cfRule>
  </conditionalFormatting>
  <conditionalFormatting sqref="B30">
    <cfRule type="expression" dxfId="73" priority="115">
      <formula>IF(B30&lt;&gt;"",TRUE,FALSE)</formula>
    </cfRule>
  </conditionalFormatting>
  <conditionalFormatting sqref="M26:M29 M34:M40">
    <cfRule type="cellIs" dxfId="72" priority="114" operator="equal">
      <formula>"Erreur"</formula>
    </cfRule>
    <cfRule type="beginsWith" dxfId="71" priority="1" operator="beginsWith" text="Err">
      <formula>LEFT(M26,LEN("Err"))="Err"</formula>
    </cfRule>
  </conditionalFormatting>
  <conditionalFormatting sqref="J146">
    <cfRule type="cellIs" dxfId="70" priority="104" operator="equal">
      <formula>"Favorable"</formula>
    </cfRule>
    <cfRule type="cellIs" dxfId="69" priority="108" operator="equal">
      <formula>"Très favorable"</formula>
    </cfRule>
    <cfRule type="cellIs" dxfId="68" priority="109" operator="equal">
      <formula>"A rejeter"</formula>
    </cfRule>
    <cfRule type="cellIs" dxfId="67" priority="112" operator="equal">
      <formula>"Réservé"</formula>
    </cfRule>
  </conditionalFormatting>
  <conditionalFormatting sqref="K146">
    <cfRule type="expression" dxfId="66" priority="105">
      <formula>IF(J146="Favorable",TRUE,FALSE)</formula>
    </cfRule>
    <cfRule type="expression" dxfId="65" priority="106">
      <formula>IF(J146="A rejeter",TRUE,FALSE)</formula>
    </cfRule>
    <cfRule type="expression" dxfId="64" priority="107">
      <formula>IF(J146="Très favorable",TRUE,FALSE)</formula>
    </cfRule>
    <cfRule type="expression" dxfId="63" priority="110">
      <formula>IF(J146="Réservé",TRUE,FALSE)</formula>
    </cfRule>
  </conditionalFormatting>
  <conditionalFormatting sqref="J147">
    <cfRule type="expression" dxfId="62" priority="96">
      <formula>IF(AND(N134=1,O134&lt;&gt;3),TRUE,FALSE)</formula>
    </cfRule>
    <cfRule type="expression" dxfId="61" priority="97">
      <formula>IF(AND(N134=2,O134&lt;&gt;3),TRUE,FALSE)</formula>
    </cfRule>
    <cfRule type="expression" dxfId="60" priority="101">
      <formula>IF(SUM(N134:O134)&gt;=3,TRUE,FALSE)</formula>
    </cfRule>
  </conditionalFormatting>
  <conditionalFormatting sqref="K147">
    <cfRule type="expression" dxfId="59" priority="98">
      <formula>IF(J147=B132,TRUE,FALSE)</formula>
    </cfRule>
    <cfRule type="expression" dxfId="58" priority="99">
      <formula>IF(J147=B133,TRUE,FALSE)</formula>
    </cfRule>
    <cfRule type="expression" dxfId="57" priority="100">
      <formula>IF(J147=B134,TRUE,FALSE)</formula>
    </cfRule>
  </conditionalFormatting>
  <conditionalFormatting sqref="M11">
    <cfRule type="cellIs" dxfId="56" priority="95" operator="equal">
      <formula>"Erreur"</formula>
    </cfRule>
  </conditionalFormatting>
  <conditionalFormatting sqref="G12:G13">
    <cfRule type="expression" dxfId="55" priority="94">
      <formula>IF(G12&lt;&gt;"",TRUE,FALSE)</formula>
    </cfRule>
  </conditionalFormatting>
  <conditionalFormatting sqref="H12:H13">
    <cfRule type="expression" dxfId="54" priority="93">
      <formula>IF(G12&lt;&gt;"",TRUE,FALSE)</formula>
    </cfRule>
  </conditionalFormatting>
  <conditionalFormatting sqref="I12:I13">
    <cfRule type="expression" dxfId="53" priority="92">
      <formula>IF(G12&lt;&gt;"",TRUE,FALSE)</formula>
    </cfRule>
  </conditionalFormatting>
  <conditionalFormatting sqref="J12:J13">
    <cfRule type="expression" dxfId="52" priority="91">
      <formula>IF(G12&lt;&gt;"",TRUE,FALSE)</formula>
    </cfRule>
  </conditionalFormatting>
  <conditionalFormatting sqref="B128">
    <cfRule type="expression" dxfId="51" priority="90">
      <formula>IF(B128&lt;&gt;"",TRUE,FALSE)</formula>
    </cfRule>
  </conditionalFormatting>
  <conditionalFormatting sqref="C128">
    <cfRule type="expression" dxfId="50" priority="89">
      <formula>IF(B128&lt;&gt;"",TRUE,FALSE)</formula>
    </cfRule>
  </conditionalFormatting>
  <conditionalFormatting sqref="D128">
    <cfRule type="expression" dxfId="49" priority="88">
      <formula>IF(B128&lt;&gt;"",TRUE,FALSE)</formula>
    </cfRule>
  </conditionalFormatting>
  <conditionalFormatting sqref="B93">
    <cfRule type="expression" dxfId="48" priority="87">
      <formula>IF(B93&lt;&gt;"",TRUE,FALSE)</formula>
    </cfRule>
  </conditionalFormatting>
  <conditionalFormatting sqref="C93">
    <cfRule type="expression" dxfId="47" priority="86">
      <formula>IF(B93&lt;&gt;"",TRUE,FALSE)</formula>
    </cfRule>
  </conditionalFormatting>
  <conditionalFormatting sqref="D93">
    <cfRule type="expression" dxfId="46" priority="85">
      <formula>IF(B93&lt;&gt;"",TRUE,FALSE)</formula>
    </cfRule>
  </conditionalFormatting>
  <conditionalFormatting sqref="B60">
    <cfRule type="expression" dxfId="45" priority="84">
      <formula>IF(B60&lt;&gt;"",TRUE,FALSE)</formula>
    </cfRule>
  </conditionalFormatting>
  <conditionalFormatting sqref="C60">
    <cfRule type="expression" dxfId="44" priority="83">
      <formula>IF(B60&lt;&gt;"",TRUE,FALSE)</formula>
    </cfRule>
  </conditionalFormatting>
  <conditionalFormatting sqref="D60">
    <cfRule type="expression" dxfId="43" priority="82">
      <formula>IF(B60&lt;&gt;"",TRUE,FALSE)</formula>
    </cfRule>
  </conditionalFormatting>
  <conditionalFormatting sqref="I149">
    <cfRule type="expression" dxfId="42" priority="81">
      <formula>IF(I149&lt;&gt;"",TRUE,FALSE)</formula>
    </cfRule>
  </conditionalFormatting>
  <conditionalFormatting sqref="J149">
    <cfRule type="expression" dxfId="41" priority="80">
      <formula>IF(I149&lt;&gt;"",TRUE,FALSE)</formula>
    </cfRule>
  </conditionalFormatting>
  <conditionalFormatting sqref="K149">
    <cfRule type="expression" dxfId="40" priority="79">
      <formula>IF(I149&lt;&gt;"",TRUE,FALSE)</formula>
    </cfRule>
  </conditionalFormatting>
  <conditionalFormatting sqref="L149">
    <cfRule type="expression" dxfId="39" priority="78">
      <formula>IF(I149&lt;&gt;"",TRUE,FALSE)</formula>
    </cfRule>
  </conditionalFormatting>
  <conditionalFormatting sqref="B14">
    <cfRule type="expression" dxfId="38" priority="77">
      <formula>IF(B14&lt;&gt;"",TRUE,FALSE)</formula>
    </cfRule>
  </conditionalFormatting>
  <conditionalFormatting sqref="B12:B13">
    <cfRule type="expression" dxfId="37" priority="71">
      <formula>IF(B12&lt;&gt;"",TRUE,FALSE)</formula>
    </cfRule>
  </conditionalFormatting>
  <conditionalFormatting sqref="C12:C13">
    <cfRule type="expression" dxfId="36" priority="74">
      <formula>IF(B12&lt;&gt;"",TRUE,FALSE)</formula>
    </cfRule>
  </conditionalFormatting>
  <conditionalFormatting sqref="D12:D13">
    <cfRule type="expression" dxfId="35" priority="73">
      <formula>IF(B12&lt;&gt;"",TRUE,FALSE)</formula>
    </cfRule>
  </conditionalFormatting>
  <conditionalFormatting sqref="E12:E13">
    <cfRule type="expression" dxfId="34" priority="72">
      <formula>IF(B12&lt;&gt;"",TRUE,FALSE)</formula>
    </cfRule>
  </conditionalFormatting>
  <conditionalFormatting sqref="M45:M46">
    <cfRule type="cellIs" dxfId="33" priority="64" operator="equal">
      <formula>"Erreur"</formula>
    </cfRule>
  </conditionalFormatting>
  <conditionalFormatting sqref="B46">
    <cfRule type="cellIs" dxfId="32" priority="61" operator="equal">
      <formula>"Erreur"</formula>
    </cfRule>
  </conditionalFormatting>
  <conditionalFormatting sqref="B121">
    <cfRule type="expression" dxfId="31" priority="55">
      <formula>IF(B121&lt;&gt;"",TRUE,FALSE)</formula>
    </cfRule>
  </conditionalFormatting>
  <conditionalFormatting sqref="C121">
    <cfRule type="expression" dxfId="30" priority="54">
      <formula>IF(B121&lt;&gt;"",TRUE,FALSE)</formula>
    </cfRule>
  </conditionalFormatting>
  <conditionalFormatting sqref="D121">
    <cfRule type="expression" dxfId="29" priority="53">
      <formula>IF(B121&lt;&gt;"",TRUE,FALSE)</formula>
    </cfRule>
  </conditionalFormatting>
  <conditionalFormatting sqref="J119">
    <cfRule type="cellIs" dxfId="28" priority="42" operator="equal">
      <formula>"Err"</formula>
    </cfRule>
    <cfRule type="cellIs" dxfId="27" priority="49" operator="equal">
      <formula>1</formula>
    </cfRule>
  </conditionalFormatting>
  <conditionalFormatting sqref="M120">
    <cfRule type="cellIs" dxfId="26" priority="43" operator="equal">
      <formula>"Erreur"</formula>
    </cfRule>
  </conditionalFormatting>
  <conditionalFormatting sqref="K55:K58">
    <cfRule type="cellIs" dxfId="25" priority="41" operator="equal">
      <formula>"Donnée manquante"</formula>
    </cfRule>
  </conditionalFormatting>
  <conditionalFormatting sqref="L55">
    <cfRule type="expression" dxfId="24" priority="40">
      <formula>IF(K55="Donnée manquante",TRUE,FALSE)</formula>
    </cfRule>
  </conditionalFormatting>
  <conditionalFormatting sqref="L56">
    <cfRule type="expression" dxfId="23" priority="38">
      <formula>IF(K56="Donnée manquante",TRUE,FALSE)</formula>
    </cfRule>
  </conditionalFormatting>
  <conditionalFormatting sqref="L57">
    <cfRule type="expression" dxfId="22" priority="36">
      <formula>IF(K57="Donnée manquante",TRUE,FALSE)</formula>
    </cfRule>
  </conditionalFormatting>
  <conditionalFormatting sqref="L58">
    <cfRule type="expression" dxfId="21" priority="34">
      <formula>IF(K58="Donnée manquante",TRUE,FALSE)</formula>
    </cfRule>
  </conditionalFormatting>
  <conditionalFormatting sqref="M20:M21">
    <cfRule type="cellIs" dxfId="20" priority="31" operator="equal">
      <formula>"Erreur"</formula>
    </cfRule>
  </conditionalFormatting>
  <conditionalFormatting sqref="H17">
    <cfRule type="expression" dxfId="19" priority="22">
      <formula>IF(H17&lt;&gt;"",TRUE,FALSE)</formula>
    </cfRule>
  </conditionalFormatting>
  <conditionalFormatting sqref="K42">
    <cfRule type="expression" dxfId="18" priority="200">
      <formula>IF(COUNTIF(O34:O40,TRUE)&gt;0,TRUE,FALSE)</formula>
    </cfRule>
  </conditionalFormatting>
  <conditionalFormatting sqref="K41">
    <cfRule type="expression" dxfId="17" priority="201">
      <formula>IF(COUNTIF(O34:O40,TRUE)&gt;0,TRUE,FALSE)</formula>
    </cfRule>
  </conditionalFormatting>
  <conditionalFormatting sqref="L41">
    <cfRule type="expression" dxfId="16" priority="17">
      <formula>IF(COUNTIF(O33:O40,TRUE)&gt;0,TRUE,FALSE)</formula>
    </cfRule>
  </conditionalFormatting>
  <conditionalFormatting sqref="L42">
    <cfRule type="expression" dxfId="15" priority="16">
      <formula>IF(COUNTIF(O33:O40,TRUE)&gt;0,TRUE,FALSE)</formula>
    </cfRule>
  </conditionalFormatting>
  <conditionalFormatting sqref="H21">
    <cfRule type="expression" dxfId="14" priority="15">
      <formula>IF(H21&lt;&gt;"",TRUE,FALSE)</formula>
    </cfRule>
  </conditionalFormatting>
  <conditionalFormatting sqref="J45">
    <cfRule type="expression" dxfId="13" priority="12">
      <formula>IF(J45&lt;&gt;"",TRUE,FALSE)</formula>
    </cfRule>
  </conditionalFormatting>
  <conditionalFormatting sqref="K30">
    <cfRule type="expression" dxfId="12" priority="204">
      <formula>IF(COUNTIF(N25:N29,TRUE)&gt;0,TRUE,FALSE)</formula>
    </cfRule>
  </conditionalFormatting>
  <conditionalFormatting sqref="L30">
    <cfRule type="expression" dxfId="11" priority="205">
      <formula>IF(COUNTIF(N25:N29,TRUE)&gt;0,TRUE,FALSE)</formula>
    </cfRule>
  </conditionalFormatting>
  <conditionalFormatting sqref="K31">
    <cfRule type="expression" dxfId="10" priority="206">
      <formula>IF(COUNTIF(N25:N29,TRUE)&gt;0,TRUE,FALSE)</formula>
    </cfRule>
  </conditionalFormatting>
  <conditionalFormatting sqref="L31">
    <cfRule type="expression" dxfId="9" priority="207">
      <formula>IF(COUNTIF(N25:N29,TRUE)&gt;0,TRUE,FALSE)</formula>
    </cfRule>
  </conditionalFormatting>
  <conditionalFormatting sqref="J88:J91">
    <cfRule type="cellIs" dxfId="8" priority="2" operator="equal">
      <formula>4</formula>
    </cfRule>
    <cfRule type="cellIs" dxfId="7" priority="8" operator="equal">
      <formula>3</formula>
    </cfRule>
    <cfRule type="cellIs" dxfId="6" priority="9" operator="equal">
      <formula>2</formula>
    </cfRule>
    <cfRule type="cellIs" dxfId="5" priority="10" operator="equal">
      <formula>1</formula>
    </cfRule>
  </conditionalFormatting>
  <conditionalFormatting sqref="K88:K91">
    <cfRule type="cellIs" dxfId="4" priority="7" operator="equal">
      <formula>"Donnée manquante"</formula>
    </cfRule>
  </conditionalFormatting>
  <conditionalFormatting sqref="L88">
    <cfRule type="expression" dxfId="3" priority="6">
      <formula>IF(K88="Donnée manquante",TRUE,FALSE)</formula>
    </cfRule>
  </conditionalFormatting>
  <conditionalFormatting sqref="L89">
    <cfRule type="expression" dxfId="2" priority="5">
      <formula>IF(K89="Donnée manquante",TRUE,FALSE)</formula>
    </cfRule>
  </conditionalFormatting>
  <conditionalFormatting sqref="L90">
    <cfRule type="expression" dxfId="1" priority="4">
      <formula>IF(K90="Donnée manquante",TRUE,FALSE)</formula>
    </cfRule>
  </conditionalFormatting>
  <conditionalFormatting sqref="L91">
    <cfRule type="expression" dxfId="0" priority="3">
      <formula>IF(K91="Donnée manquante",TRUE,FALSE)</formula>
    </cfRule>
  </conditionalFormatting>
  <pageMargins left="0.25" right="0.25" top="0.75" bottom="0.75" header="0.3" footer="0.3"/>
  <pageSetup paperSize="9" scale="80" fitToHeight="0" orientation="portrait" r:id="rId1"/>
  <headerFooter>
    <oddFooter>&amp;R&amp;P / &amp;N</oddFooter>
  </headerFooter>
  <rowBreaks count="5" manualBreakCount="5">
    <brk id="43" max="12" man="1"/>
    <brk id="83" max="12" man="1"/>
    <brk id="121" max="12" man="1"/>
    <brk id="173" max="12" man="1"/>
    <brk id="26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152400</xdr:rowOff>
                  </from>
                  <to>
                    <xdr:col>4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57150</xdr:colOff>
                    <xdr:row>9</xdr:row>
                    <xdr:rowOff>152400</xdr:rowOff>
                  </from>
                  <to>
                    <xdr:col>10</xdr:col>
                    <xdr:colOff>295275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10</xdr:col>
                    <xdr:colOff>219075</xdr:colOff>
                    <xdr:row>25</xdr:row>
                    <xdr:rowOff>123825</xdr:rowOff>
                  </from>
                  <to>
                    <xdr:col>10</xdr:col>
                    <xdr:colOff>438150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defaultSize="0" autoFill="0" autoLine="0" autoPict="0">
                <anchor moveWithCells="1">
                  <from>
                    <xdr:col>11</xdr:col>
                    <xdr:colOff>238125</xdr:colOff>
                    <xdr:row>25</xdr:row>
                    <xdr:rowOff>114300</xdr:rowOff>
                  </from>
                  <to>
                    <xdr:col>11</xdr:col>
                    <xdr:colOff>457200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" name="Option Button 62">
              <controlPr defaultSize="0" autoFill="0" autoLine="0" autoPict="0">
                <anchor moveWithCells="1">
                  <from>
                    <xdr:col>9</xdr:col>
                    <xdr:colOff>219075</xdr:colOff>
                    <xdr:row>131</xdr:row>
                    <xdr:rowOff>66675</xdr:rowOff>
                  </from>
                  <to>
                    <xdr:col>9</xdr:col>
                    <xdr:colOff>419100</xdr:colOff>
                    <xdr:row>131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9" name="Option Button 63">
              <controlPr defaultSize="0" autoFill="0" autoLine="0" autoPict="0">
                <anchor moveWithCells="1">
                  <from>
                    <xdr:col>9</xdr:col>
                    <xdr:colOff>228600</xdr:colOff>
                    <xdr:row>132</xdr:row>
                    <xdr:rowOff>66675</xdr:rowOff>
                  </from>
                  <to>
                    <xdr:col>9</xdr:col>
                    <xdr:colOff>419100</xdr:colOff>
                    <xdr:row>132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0" name="Option Button 64">
              <controlPr defaultSize="0" autoFill="0" autoLine="0" autoPict="0">
                <anchor moveWithCells="1">
                  <from>
                    <xdr:col>9</xdr:col>
                    <xdr:colOff>228600</xdr:colOff>
                    <xdr:row>133</xdr:row>
                    <xdr:rowOff>57150</xdr:rowOff>
                  </from>
                  <to>
                    <xdr:col>9</xdr:col>
                    <xdr:colOff>419100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10</xdr:col>
                    <xdr:colOff>219075</xdr:colOff>
                    <xdr:row>26</xdr:row>
                    <xdr:rowOff>104775</xdr:rowOff>
                  </from>
                  <to>
                    <xdr:col>10</xdr:col>
                    <xdr:colOff>438150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11</xdr:col>
                    <xdr:colOff>238125</xdr:colOff>
                    <xdr:row>26</xdr:row>
                    <xdr:rowOff>104775</xdr:rowOff>
                  </from>
                  <to>
                    <xdr:col>11</xdr:col>
                    <xdr:colOff>457200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10</xdr:col>
                    <xdr:colOff>219075</xdr:colOff>
                    <xdr:row>27</xdr:row>
                    <xdr:rowOff>104775</xdr:rowOff>
                  </from>
                  <to>
                    <xdr:col>10</xdr:col>
                    <xdr:colOff>438150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11</xdr:col>
                    <xdr:colOff>238125</xdr:colOff>
                    <xdr:row>27</xdr:row>
                    <xdr:rowOff>104775</xdr:rowOff>
                  </from>
                  <to>
                    <xdr:col>11</xdr:col>
                    <xdr:colOff>466725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10</xdr:col>
                    <xdr:colOff>219075</xdr:colOff>
                    <xdr:row>28</xdr:row>
                    <xdr:rowOff>114300</xdr:rowOff>
                  </from>
                  <to>
                    <xdr:col>10</xdr:col>
                    <xdr:colOff>438150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11</xdr:col>
                    <xdr:colOff>238125</xdr:colOff>
                    <xdr:row>28</xdr:row>
                    <xdr:rowOff>114300</xdr:rowOff>
                  </from>
                  <to>
                    <xdr:col>11</xdr:col>
                    <xdr:colOff>466725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6</xdr:col>
                    <xdr:colOff>266700</xdr:colOff>
                    <xdr:row>19</xdr:row>
                    <xdr:rowOff>47625</xdr:rowOff>
                  </from>
                  <to>
                    <xdr:col>6</xdr:col>
                    <xdr:colOff>485775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5</xdr:col>
                    <xdr:colOff>371475</xdr:colOff>
                    <xdr:row>19</xdr:row>
                    <xdr:rowOff>47625</xdr:rowOff>
                  </from>
                  <to>
                    <xdr:col>5</xdr:col>
                    <xdr:colOff>590550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" name="Check Box 84">
              <controlPr defaultSize="0" autoFill="0" autoLine="0" autoPict="0">
                <anchor moveWithCells="1">
                  <from>
                    <xdr:col>5</xdr:col>
                    <xdr:colOff>361950</xdr:colOff>
                    <xdr:row>20</xdr:row>
                    <xdr:rowOff>38100</xdr:rowOff>
                  </from>
                  <to>
                    <xdr:col>5</xdr:col>
                    <xdr:colOff>581025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0" name="Check Box 85">
              <controlPr defaultSize="0" autoFill="0" autoLine="0" autoPict="0">
                <anchor moveWithCells="1">
                  <from>
                    <xdr:col>7</xdr:col>
                    <xdr:colOff>447675</xdr:colOff>
                    <xdr:row>44</xdr:row>
                    <xdr:rowOff>9525</xdr:rowOff>
                  </from>
                  <to>
                    <xdr:col>8</xdr:col>
                    <xdr:colOff>419100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Check Box 86">
              <controlPr locked="0" defaultSize="0" autoFill="0" autoLine="0" autoPict="0">
                <anchor moveWithCells="1">
                  <from>
                    <xdr:col>6</xdr:col>
                    <xdr:colOff>257175</xdr:colOff>
                    <xdr:row>44</xdr:row>
                    <xdr:rowOff>9525</xdr:rowOff>
                  </from>
                  <to>
                    <xdr:col>7</xdr:col>
                    <xdr:colOff>247650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2" name="Check Box 4">
              <controlPr defaultSize="0" autoFill="0" autoLine="0" autoPict="0">
                <anchor moveWithCells="1">
                  <from>
                    <xdr:col>11</xdr:col>
                    <xdr:colOff>200025</xdr:colOff>
                    <xdr:row>33</xdr:row>
                    <xdr:rowOff>257175</xdr:rowOff>
                  </from>
                  <to>
                    <xdr:col>11</xdr:col>
                    <xdr:colOff>419100</xdr:colOff>
                    <xdr:row>33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3" name="Check Box 10">
              <controlPr defaultSize="0" autoFill="0" autoLine="0" autoPict="0">
                <anchor moveWithCells="1">
                  <from>
                    <xdr:col>11</xdr:col>
                    <xdr:colOff>200025</xdr:colOff>
                    <xdr:row>39</xdr:row>
                    <xdr:rowOff>104775</xdr:rowOff>
                  </from>
                  <to>
                    <xdr:col>11</xdr:col>
                    <xdr:colOff>419100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4" name="Check Box 13">
              <controlPr defaultSize="0" autoFill="0" autoLine="0" autoPict="0">
                <anchor moveWithCells="1">
                  <from>
                    <xdr:col>10</xdr:col>
                    <xdr:colOff>209550</xdr:colOff>
                    <xdr:row>33</xdr:row>
                    <xdr:rowOff>247650</xdr:rowOff>
                  </from>
                  <to>
                    <xdr:col>10</xdr:col>
                    <xdr:colOff>428625</xdr:colOff>
                    <xdr:row>33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5" name="Check Box 16">
              <controlPr defaultSize="0" autoFill="0" autoLine="0" autoPict="0">
                <anchor moveWithCells="1">
                  <from>
                    <xdr:col>10</xdr:col>
                    <xdr:colOff>209550</xdr:colOff>
                    <xdr:row>39</xdr:row>
                    <xdr:rowOff>85725</xdr:rowOff>
                  </from>
                  <to>
                    <xdr:col>10</xdr:col>
                    <xdr:colOff>428625</xdr:colOff>
                    <xdr:row>39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6" name="Check Box 95">
              <controlPr defaultSize="0" autoFill="0" autoLine="0" autoPict="0">
                <anchor moveWithCells="1">
                  <from>
                    <xdr:col>6</xdr:col>
                    <xdr:colOff>257175</xdr:colOff>
                    <xdr:row>20</xdr:row>
                    <xdr:rowOff>47625</xdr:rowOff>
                  </from>
                  <to>
                    <xdr:col>6</xdr:col>
                    <xdr:colOff>485775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defaultSize="0" autoFill="0" autoLine="0" autoPict="0">
                <anchor moveWithCells="1">
                  <from>
                    <xdr:col>11</xdr:col>
                    <xdr:colOff>171450</xdr:colOff>
                    <xdr:row>118</xdr:row>
                    <xdr:rowOff>219075</xdr:rowOff>
                  </from>
                  <to>
                    <xdr:col>11</xdr:col>
                    <xdr:colOff>590550</xdr:colOff>
                    <xdr:row>118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8" name="Check Box 100">
              <controlPr defaultSize="0" autoFill="0" autoLine="0" autoPict="0">
                <anchor moveWithCells="1">
                  <from>
                    <xdr:col>10</xdr:col>
                    <xdr:colOff>19050</xdr:colOff>
                    <xdr:row>118</xdr:row>
                    <xdr:rowOff>219075</xdr:rowOff>
                  </from>
                  <to>
                    <xdr:col>10</xdr:col>
                    <xdr:colOff>438150</xdr:colOff>
                    <xdr:row>118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9" name="Check Box 105">
              <controlPr defaultSize="0" autoFill="0" autoLine="0" autoPict="0">
                <anchor moveWithCells="1">
                  <from>
                    <xdr:col>10</xdr:col>
                    <xdr:colOff>400050</xdr:colOff>
                    <xdr:row>118</xdr:row>
                    <xdr:rowOff>466725</xdr:rowOff>
                  </from>
                  <to>
                    <xdr:col>11</xdr:col>
                    <xdr:colOff>209550</xdr:colOff>
                    <xdr:row>118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0" name="Check Box 108">
              <controlPr defaultSize="0" autoFill="0" autoLine="0" autoPict="0">
                <anchor moveWithCells="1">
                  <from>
                    <xdr:col>11</xdr:col>
                    <xdr:colOff>200025</xdr:colOff>
                    <xdr:row>34</xdr:row>
                    <xdr:rowOff>66675</xdr:rowOff>
                  </from>
                  <to>
                    <xdr:col>11</xdr:col>
                    <xdr:colOff>419100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1" name="Check Box 109">
              <controlPr defaultSize="0" autoFill="0" autoLine="0" autoPict="0">
                <anchor moveWithCells="1">
                  <from>
                    <xdr:col>10</xdr:col>
                    <xdr:colOff>209550</xdr:colOff>
                    <xdr:row>34</xdr:row>
                    <xdr:rowOff>57150</xdr:rowOff>
                  </from>
                  <to>
                    <xdr:col>10</xdr:col>
                    <xdr:colOff>428625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2" name="Check Box 112">
              <controlPr defaultSize="0" autoFill="0" autoLine="0" autoPict="0">
                <anchor moveWithCells="1">
                  <from>
                    <xdr:col>11</xdr:col>
                    <xdr:colOff>200025</xdr:colOff>
                    <xdr:row>38</xdr:row>
                    <xdr:rowOff>123825</xdr:rowOff>
                  </from>
                  <to>
                    <xdr:col>11</xdr:col>
                    <xdr:colOff>419100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3" name="Check Box 113">
              <controlPr defaultSize="0" autoFill="0" autoLine="0" autoPict="0">
                <anchor moveWithCells="1">
                  <from>
                    <xdr:col>10</xdr:col>
                    <xdr:colOff>209550</xdr:colOff>
                    <xdr:row>38</xdr:row>
                    <xdr:rowOff>114300</xdr:rowOff>
                  </from>
                  <to>
                    <xdr:col>10</xdr:col>
                    <xdr:colOff>428625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4" name="Check Box 114">
              <controlPr defaultSize="0" autoFill="0" autoLine="0" autoPict="0">
                <anchor moveWithCells="1">
                  <from>
                    <xdr:col>11</xdr:col>
                    <xdr:colOff>200025</xdr:colOff>
                    <xdr:row>36</xdr:row>
                    <xdr:rowOff>114300</xdr:rowOff>
                  </from>
                  <to>
                    <xdr:col>11</xdr:col>
                    <xdr:colOff>419100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5" name="Check Box 115">
              <controlPr defaultSize="0" autoFill="0" autoLine="0" autoPict="0">
                <anchor moveWithCells="1">
                  <from>
                    <xdr:col>10</xdr:col>
                    <xdr:colOff>209550</xdr:colOff>
                    <xdr:row>36</xdr:row>
                    <xdr:rowOff>114300</xdr:rowOff>
                  </from>
                  <to>
                    <xdr:col>10</xdr:col>
                    <xdr:colOff>428625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6" name="Check Box 116">
              <controlPr defaultSize="0" autoFill="0" autoLine="0" autoPict="0">
                <anchor moveWithCells="1">
                  <from>
                    <xdr:col>11</xdr:col>
                    <xdr:colOff>200025</xdr:colOff>
                    <xdr:row>37</xdr:row>
                    <xdr:rowOff>104775</xdr:rowOff>
                  </from>
                  <to>
                    <xdr:col>11</xdr:col>
                    <xdr:colOff>419100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7" name="Check Box 117">
              <controlPr defaultSize="0" autoFill="0" autoLine="0" autoPict="0">
                <anchor moveWithCells="1">
                  <from>
                    <xdr:col>10</xdr:col>
                    <xdr:colOff>209550</xdr:colOff>
                    <xdr:row>37</xdr:row>
                    <xdr:rowOff>104775</xdr:rowOff>
                  </from>
                  <to>
                    <xdr:col>10</xdr:col>
                    <xdr:colOff>428625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8" name="Check Box 118">
              <controlPr defaultSize="0" autoFill="0" autoLine="0" autoPict="0">
                <anchor moveWithCells="1">
                  <from>
                    <xdr:col>11</xdr:col>
                    <xdr:colOff>200025</xdr:colOff>
                    <xdr:row>35</xdr:row>
                    <xdr:rowOff>95250</xdr:rowOff>
                  </from>
                  <to>
                    <xdr:col>11</xdr:col>
                    <xdr:colOff>419100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9" name="Check Box 119">
              <controlPr defaultSize="0" autoFill="0" autoLine="0" autoPict="0">
                <anchor moveWithCells="1">
                  <from>
                    <xdr:col>10</xdr:col>
                    <xdr:colOff>209550</xdr:colOff>
                    <xdr:row>35</xdr:row>
                    <xdr:rowOff>85725</xdr:rowOff>
                  </from>
                  <to>
                    <xdr:col>10</xdr:col>
                    <xdr:colOff>428625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0" name="Check Box 120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85725</xdr:rowOff>
                  </from>
                  <to>
                    <xdr:col>12</xdr:col>
                    <xdr:colOff>409575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1" name="Check Box 129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114300</xdr:rowOff>
                  </from>
                  <to>
                    <xdr:col>12</xdr:col>
                    <xdr:colOff>409575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2" name="Check Box 130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104775</xdr:rowOff>
                  </from>
                  <to>
                    <xdr:col>12</xdr:col>
                    <xdr:colOff>409575</xdr:colOff>
                    <xdr:row>37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ref!$A$2:$A$5</xm:f>
          </x14:formula1>
          <xm:sqref>J127</xm:sqref>
        </x14:dataValidation>
        <x14:dataValidation type="list" allowBlank="1" showInputMessage="1" showErrorMessage="1">
          <x14:formula1>
            <xm:f>ref!$A$2:$A$6</xm:f>
          </x14:formula1>
          <xm:sqref>J55:J58 J88:J91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15"/>
  <sheetViews>
    <sheetView workbookViewId="0">
      <selection activeCell="B4" sqref="B4"/>
    </sheetView>
  </sheetViews>
  <sheetFormatPr baseColWidth="10" defaultRowHeight="15" x14ac:dyDescent="0.25"/>
  <cols>
    <col min="3" max="3" width="24" customWidth="1"/>
  </cols>
  <sheetData>
    <row r="1" spans="1:6" x14ac:dyDescent="0.25">
      <c r="A1" t="s">
        <v>13</v>
      </c>
      <c r="C1" t="s">
        <v>26</v>
      </c>
    </row>
    <row r="3" spans="1:6" x14ac:dyDescent="0.25">
      <c r="A3">
        <v>1</v>
      </c>
      <c r="B3" s="24" t="s">
        <v>14</v>
      </c>
      <c r="C3" t="s">
        <v>27</v>
      </c>
      <c r="D3">
        <v>1</v>
      </c>
      <c r="E3">
        <v>1</v>
      </c>
      <c r="F3">
        <v>0</v>
      </c>
    </row>
    <row r="4" spans="1:6" x14ac:dyDescent="0.25">
      <c r="A4">
        <v>2</v>
      </c>
      <c r="B4" s="24" t="s">
        <v>84</v>
      </c>
      <c r="C4" t="s">
        <v>28</v>
      </c>
      <c r="D4">
        <v>2</v>
      </c>
      <c r="E4">
        <v>3</v>
      </c>
      <c r="F4">
        <v>2</v>
      </c>
    </row>
    <row r="5" spans="1:6" x14ac:dyDescent="0.25">
      <c r="A5">
        <v>3</v>
      </c>
      <c r="B5" s="24" t="s">
        <v>15</v>
      </c>
      <c r="C5" t="s">
        <v>29</v>
      </c>
      <c r="D5">
        <v>3</v>
      </c>
      <c r="E5" t="s">
        <v>3</v>
      </c>
    </row>
    <row r="6" spans="1:6" x14ac:dyDescent="0.25">
      <c r="A6">
        <v>4</v>
      </c>
      <c r="B6" s="24" t="s">
        <v>16</v>
      </c>
      <c r="C6" t="s">
        <v>30</v>
      </c>
      <c r="D6" t="s">
        <v>3</v>
      </c>
    </row>
    <row r="7" spans="1:6" x14ac:dyDescent="0.25">
      <c r="A7">
        <v>5</v>
      </c>
      <c r="C7" t="s">
        <v>31</v>
      </c>
    </row>
    <row r="8" spans="1:6" x14ac:dyDescent="0.25">
      <c r="C8" t="s">
        <v>32</v>
      </c>
    </row>
    <row r="9" spans="1:6" x14ac:dyDescent="0.25">
      <c r="C9" t="s">
        <v>33</v>
      </c>
    </row>
    <row r="10" spans="1:6" x14ac:dyDescent="0.25">
      <c r="C10" t="s">
        <v>34</v>
      </c>
    </row>
    <row r="11" spans="1:6" x14ac:dyDescent="0.25">
      <c r="C11" t="s">
        <v>35</v>
      </c>
    </row>
    <row r="12" spans="1:6" x14ac:dyDescent="0.25">
      <c r="C12" t="s">
        <v>36</v>
      </c>
    </row>
    <row r="13" spans="1:6" x14ac:dyDescent="0.25">
      <c r="C13" t="s">
        <v>39</v>
      </c>
    </row>
    <row r="14" spans="1:6" x14ac:dyDescent="0.25">
      <c r="C14" t="s">
        <v>37</v>
      </c>
    </row>
    <row r="15" spans="1:6" x14ac:dyDescent="0.25">
      <c r="C1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Grille_eval_LI</vt:lpstr>
      <vt:lpstr>ref</vt:lpstr>
      <vt:lpstr>Grille_eval_LI!Zone_d_impression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Grille_preselection_LI</dc:title>
  <dc:creator/>
  <cp:lastModifiedBy/>
  <dcterms:created xsi:type="dcterms:W3CDTF">2006-09-16T00:00:00Z</dcterms:created>
  <dcterms:modified xsi:type="dcterms:W3CDTF">2024-01-25T17:09:05Z</dcterms:modified>
</cp:coreProperties>
</file>