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workbookProtection workbookAlgorithmName="SHA-512" workbookHashValue="7k8NaexqX6C2N3LVhJH0OWAxPf4zw0x9bx4znvBo2pUAKd3C9kJAPSv3NBZikp21KgvpuXGFFHxTMPCRHzh5GQ==" workbookSaltValue="O1fXgCUHaUaTuzsABe1ILA==" workbookSpinCount="100000" lockStructure="1"/>
  <bookViews>
    <workbookView xWindow="0" yWindow="0" windowWidth="20985" windowHeight="8610"/>
  </bookViews>
  <sheets>
    <sheet name="Grille_eval_LI" sheetId="1" r:id="rId1"/>
    <sheet name="ref" sheetId="2" state="hidden" r:id="rId2"/>
  </sheets>
  <definedNames>
    <definedName name="_xlnm.Print_Area" localSheetId="0">Grille_eval_LI!$A$1:$M$223</definedName>
  </definedNames>
  <calcPr calcId="162913"/>
</workbook>
</file>

<file path=xl/calcChain.xml><?xml version="1.0" encoding="utf-8"?>
<calcChain xmlns="http://schemas.openxmlformats.org/spreadsheetml/2006/main">
  <c r="K53" i="1" l="1"/>
  <c r="K52" i="1"/>
  <c r="K51" i="1"/>
  <c r="K50" i="1"/>
  <c r="K77" i="1"/>
  <c r="J124" i="1" l="1"/>
  <c r="J102" i="1"/>
  <c r="K102" i="1" l="1"/>
  <c r="M25" i="1" l="1"/>
  <c r="M26" i="1"/>
  <c r="M27" i="1"/>
  <c r="M28" i="1"/>
  <c r="M29" i="1"/>
  <c r="M30" i="1"/>
  <c r="K31" i="1" l="1"/>
  <c r="K32" i="1"/>
  <c r="J78" i="1"/>
  <c r="K76" i="1" s="1"/>
  <c r="J54" i="1"/>
  <c r="B123" i="1"/>
  <c r="B122" i="1"/>
  <c r="B121" i="1"/>
  <c r="K101" i="1"/>
  <c r="M14" i="1"/>
  <c r="K123" i="1"/>
  <c r="K78" i="1"/>
  <c r="K54" i="1"/>
  <c r="K49" i="1" l="1"/>
  <c r="K75" i="1"/>
  <c r="O116" i="1"/>
  <c r="J129" i="1" s="1"/>
  <c r="K121" i="1" l="1"/>
  <c r="Q57" i="1" l="1"/>
  <c r="Q58" i="1"/>
  <c r="Q59" i="1"/>
  <c r="Q60" i="1"/>
  <c r="Q61" i="1"/>
  <c r="Q62" i="1"/>
  <c r="Q63" i="1"/>
  <c r="Q64" i="1"/>
  <c r="Q65" i="1"/>
  <c r="Q66" i="1"/>
  <c r="Q67" i="1"/>
  <c r="Q68" i="1"/>
  <c r="Q69" i="1"/>
  <c r="Q70" i="1"/>
  <c r="Q71" i="1"/>
  <c r="Q80" i="1"/>
  <c r="Q32" i="1"/>
  <c r="Q33" i="1"/>
  <c r="Q44" i="1"/>
  <c r="Q45" i="1"/>
  <c r="Q46" i="1"/>
  <c r="Q47" i="1"/>
  <c r="Q48" i="1"/>
  <c r="Q49" i="1"/>
  <c r="Q50" i="1"/>
  <c r="Q51" i="1"/>
  <c r="Q52" i="1"/>
  <c r="Q53" i="1"/>
  <c r="Q54" i="1"/>
  <c r="Q14" i="1"/>
  <c r="Q30" i="1" l="1"/>
  <c r="M24" i="1"/>
  <c r="Q24" i="1" s="1"/>
  <c r="K122" i="1" l="1"/>
  <c r="K125" i="1" s="1"/>
  <c r="K124" i="1"/>
  <c r="J122" i="1"/>
  <c r="K126" i="1" l="1"/>
  <c r="I126" i="1"/>
  <c r="J126" i="1"/>
  <c r="N125" i="1"/>
  <c r="J121" i="1"/>
  <c r="M102" i="1" l="1"/>
  <c r="J123" i="1"/>
  <c r="J125" i="1" s="1"/>
  <c r="B103" i="1" l="1"/>
  <c r="Q103" i="1" s="1"/>
  <c r="B110" i="1"/>
  <c r="Q110" i="1" s="1"/>
  <c r="B31" i="1"/>
  <c r="Q31" i="1" s="1"/>
  <c r="B117" i="1"/>
  <c r="Q117" i="1" s="1"/>
  <c r="O125" i="1"/>
  <c r="L125" i="1" l="1"/>
  <c r="J128" i="1"/>
  <c r="B15" i="1" l="1"/>
  <c r="G15" i="1"/>
  <c r="Q15" i="1" s="1"/>
  <c r="B79" i="1"/>
  <c r="Q79" i="1" s="1"/>
  <c r="B55" i="1"/>
  <c r="Q55" i="1" s="1"/>
  <c r="B17" i="1" l="1"/>
  <c r="I131" i="1"/>
</calcChain>
</file>

<file path=xl/sharedStrings.xml><?xml version="1.0" encoding="utf-8"?>
<sst xmlns="http://schemas.openxmlformats.org/spreadsheetml/2006/main" count="84" uniqueCount="77">
  <si>
    <t>Oui</t>
  </si>
  <si>
    <t>Non</t>
  </si>
  <si>
    <t>NA</t>
  </si>
  <si>
    <r>
      <t>INVESTIGATEUR</t>
    </r>
    <r>
      <rPr>
        <sz val="11"/>
        <color theme="1"/>
        <rFont val="Lato Black"/>
        <family val="2"/>
      </rPr>
      <t xml:space="preserve"> :</t>
    </r>
  </si>
  <si>
    <r>
      <t>TITRE DU PROJET</t>
    </r>
    <r>
      <rPr>
        <sz val="11"/>
        <color theme="1"/>
        <rFont val="Lato Black"/>
        <family val="2"/>
      </rPr>
      <t xml:space="preserve"> :</t>
    </r>
  </si>
  <si>
    <t xml:space="preserve">EVALUATION METHODOLOGIQUE </t>
  </si>
  <si>
    <t>1 - Vérification de la recevabilité *</t>
  </si>
  <si>
    <t>Partie A – Méthodologie / Faisabilité</t>
  </si>
  <si>
    <t>La question posée est pertinente</t>
  </si>
  <si>
    <t>Critères</t>
  </si>
  <si>
    <t>Note</t>
  </si>
  <si>
    <t xml:space="preserve">Peu satisfait </t>
  </si>
  <si>
    <t xml:space="preserve">Satisfait </t>
  </si>
  <si>
    <t xml:space="preserve">Très satisfait </t>
  </si>
  <si>
    <t>TOTAL Partie A</t>
  </si>
  <si>
    <t>Originalité du projet / caractère novateur</t>
  </si>
  <si>
    <t>Appréciation de l’impact direct des résultats attendus sur la prise en charge des patients</t>
  </si>
  <si>
    <t>Utilité du projet/retombées attendues/ impact potentiel des résultats</t>
  </si>
  <si>
    <t>TOTAL Partie B</t>
  </si>
  <si>
    <t>Critère</t>
  </si>
  <si>
    <t>Intérêt du projet, niveau de maturation, faisabilité,…</t>
  </si>
  <si>
    <t>/5</t>
  </si>
  <si>
    <t>Recevabilité</t>
  </si>
  <si>
    <t>Eligible</t>
  </si>
  <si>
    <t>Eligible avec remarque(s)</t>
  </si>
  <si>
    <t>Non éligible (hors cadre)</t>
  </si>
  <si>
    <t>Partie</t>
  </si>
  <si>
    <t>TOTAL</t>
  </si>
  <si>
    <t>drci</t>
  </si>
  <si>
    <t>CHU de Bordeaux</t>
  </si>
  <si>
    <t>CHU de Toulouse</t>
  </si>
  <si>
    <t>CHU de Montpellier</t>
  </si>
  <si>
    <t>CHU de Limoges</t>
  </si>
  <si>
    <t>CHU de Nîmes</t>
  </si>
  <si>
    <t>CHU de Poitiers</t>
  </si>
  <si>
    <t>CHU de Martinique</t>
  </si>
  <si>
    <t>CHU de Guadeloupe</t>
  </si>
  <si>
    <t>CHU de la Réunion</t>
  </si>
  <si>
    <t>Institut Bergonié</t>
  </si>
  <si>
    <t>ICM</t>
  </si>
  <si>
    <t>CH de Cayenne</t>
  </si>
  <si>
    <t>Institut C. Régaud</t>
  </si>
  <si>
    <t>Critères de recevabilité</t>
  </si>
  <si>
    <t xml:space="preserve">Avis : </t>
  </si>
  <si>
    <t>Notes</t>
  </si>
  <si>
    <r>
      <rPr>
        <b/>
        <sz val="10"/>
        <color rgb="FF0070C0"/>
        <rFont val="Lato"/>
        <family val="2"/>
      </rPr>
      <t>Note de 1 à 3 (colonne "J")</t>
    </r>
    <r>
      <rPr>
        <b/>
        <sz val="10"/>
        <color rgb="FF00B0F0"/>
        <rFont val="Lato"/>
        <family val="2"/>
      </rPr>
      <t xml:space="preserve">
</t>
    </r>
    <r>
      <rPr>
        <b/>
        <sz val="8"/>
        <rFont val="Lato"/>
        <family val="2"/>
      </rPr>
      <t>(1 peu satisfait ; 2 satisfait ; 3 très satisfait)</t>
    </r>
  </si>
  <si>
    <r>
      <rPr>
        <b/>
        <sz val="10"/>
        <color rgb="FF0070C0"/>
        <rFont val="Lato"/>
        <family val="2"/>
      </rPr>
      <t>Note de 1 à 5 (colonne "J")</t>
    </r>
    <r>
      <rPr>
        <b/>
        <sz val="10"/>
        <color rgb="FF00B0F0"/>
        <rFont val="Lato"/>
        <family val="2"/>
      </rPr>
      <t xml:space="preserve">
</t>
    </r>
    <r>
      <rPr>
        <b/>
        <sz val="7"/>
        <rFont val="Lato"/>
        <family val="2"/>
      </rPr>
      <t>(1 la plus faible à 5 la meilleure)</t>
    </r>
  </si>
  <si>
    <t xml:space="preserve">           Présélection sur Lettres d’Intention</t>
  </si>
  <si>
    <t>(chaque LI est évaluée par 1 clinicien et 1 méthodologiste, dont la répartition est faite par la coordination)</t>
  </si>
  <si>
    <t>2 - Evaluation scientifique</t>
  </si>
  <si>
    <r>
      <t>Au moins 1 « </t>
    </r>
    <r>
      <rPr>
        <b/>
        <sz val="11"/>
        <color rgb="FFFF0000"/>
        <rFont val="Lato"/>
        <family val="2"/>
      </rPr>
      <t>Non</t>
    </r>
    <r>
      <rPr>
        <sz val="11"/>
        <color theme="1"/>
        <rFont val="Lato"/>
        <family val="2"/>
      </rPr>
      <t xml:space="preserve"> » coché </t>
    </r>
    <r>
      <rPr>
        <sz val="11"/>
        <color theme="1"/>
        <rFont val="Wingdings"/>
        <charset val="2"/>
      </rPr>
      <t>à</t>
    </r>
    <r>
      <rPr>
        <sz val="11"/>
        <color theme="1"/>
        <rFont val="Lato"/>
        <family val="2"/>
      </rPr>
      <t xml:space="preserve"> Projet rejeté</t>
    </r>
  </si>
  <si>
    <t>La méthodologie permet d’obtenir des données apportant un haut niveau de preuve et est adaptée à la question posée</t>
  </si>
  <si>
    <t>Présentation claire de l’hypothèse testée et calcul du nombre de patient adapté au critère de jugement principal issu de cette hypothèse</t>
  </si>
  <si>
    <t xml:space="preserve">Les critères de sélection (inclusion/ non inclusion ) sont adaptés à la population qui sera concernée par les résultats </t>
  </si>
  <si>
    <t>Défintion précise de l’objectif principal et des objectifs secondaires</t>
  </si>
  <si>
    <t xml:space="preserve">3 – Note globale et avis de l’évaluateur </t>
  </si>
  <si>
    <t>4 – Conclusion de l’évaluateur</t>
  </si>
  <si>
    <t>Note / Appréciation</t>
  </si>
  <si>
    <t>Partie B - Originalité / Utilité</t>
  </si>
  <si>
    <t>Note globale qualitative sur le projet</t>
  </si>
  <si>
    <t>Notes cumulées de la partie "2- Evaluation scientifique"</t>
  </si>
  <si>
    <t>Projet associant (i) un acteur des soins primaires (Professionnel de santé libéral, Cabinet médical, Maison de santé, Centre de santé, CPTS,...)</t>
  </si>
  <si>
    <t>Projet associant (ii) un autre acteur de la recherche associé (Etablissement de santé, Université, EPST,...)</t>
  </si>
  <si>
    <t xml:space="preserve">Projets ayant comme objectif.s :
• produire des connaissances scientifiques utilisables dans les prises de décisions ou les pratiques des professionnels de santé composant les équipes de soins primaires ;
• et/ou encourager l’organisation et le développement de collaborations entre les différents acteurs concourant à la mise en œuvre des soins primaires sur l’ensemble d’un territoire ;
• et/ou favoriser la création d’écosystèmes sensibilisés aux pratiques de la recherche en soins primaires.
</t>
  </si>
  <si>
    <t>Au moins 50% des centres d’inclusions au sein du territoire du GIRCI (Nouvelle-Aquitaine, Occitanie, DOM)</t>
  </si>
  <si>
    <t>Montant du budget estimé demandé à DGOS inférieur ou égal à 280k€</t>
  </si>
  <si>
    <r>
      <t>Niveau de maturité de la technologie de santé</t>
    </r>
    <r>
      <rPr>
        <b/>
        <vertAlign val="superscript"/>
        <sz val="10"/>
        <color theme="1"/>
        <rFont val="Arial"/>
        <family val="2"/>
      </rPr>
      <t>(2)</t>
    </r>
    <r>
      <rPr>
        <b/>
        <sz val="10"/>
        <color theme="1"/>
        <rFont val="Arial"/>
        <family val="2"/>
      </rPr>
      <t xml:space="preserve"> : TRL</t>
    </r>
    <r>
      <rPr>
        <b/>
        <vertAlign val="superscript"/>
        <sz val="10"/>
        <color theme="1"/>
        <rFont val="Arial"/>
        <family val="2"/>
      </rPr>
      <t>(3)</t>
    </r>
    <r>
      <rPr>
        <b/>
        <sz val="10"/>
        <color theme="1"/>
        <rFont val="Arial"/>
        <family val="2"/>
      </rPr>
      <t xml:space="preserve"> entre 6C et 9 inclus</t>
    </r>
  </si>
  <si>
    <r>
      <t>Projets se situant dans le champ des soins primaires</t>
    </r>
    <r>
      <rPr>
        <b/>
        <vertAlign val="superscript"/>
        <sz val="10"/>
        <color theme="1"/>
        <rFont val="Arial"/>
        <family val="2"/>
      </rPr>
      <t>(1)</t>
    </r>
  </si>
  <si>
    <t>(3) https://www.medicalcountermeasures.gov/trl/integrated-trls/</t>
  </si>
  <si>
    <r>
      <t xml:space="preserve">(2) </t>
    </r>
    <r>
      <rPr>
        <b/>
        <sz val="8"/>
        <color theme="1"/>
        <rFont val="Arial"/>
        <family val="2"/>
      </rPr>
      <t>Technologie de santé</t>
    </r>
    <r>
      <rPr>
        <sz val="8"/>
        <color theme="1"/>
        <rFont val="Arial"/>
        <family val="2"/>
      </rPr>
      <t xml:space="preserve"> : intervention pouvant servir à la promotion de la santé, à la prévention, au diagnostic ou au traitement d’une maladie aiguë ou chronique, ou encore à des fins de réadaptation. Les technologies de la santé comprennent les produit . cf. http://www.inahta.org/</t>
    </r>
  </si>
  <si>
    <r>
      <t xml:space="preserve">(1) </t>
    </r>
    <r>
      <rPr>
        <b/>
        <sz val="8"/>
        <color theme="1"/>
        <rFont val="Arial"/>
        <family val="2"/>
      </rPr>
      <t>Les soins primaires</t>
    </r>
    <r>
      <rPr>
        <sz val="8"/>
        <color theme="1"/>
        <rFont val="Arial"/>
        <family val="2"/>
      </rPr>
      <t xml:space="preserve"> englobent les notions de premier recours, d’accessibilité, de coordination, de continuité et de permanence des soins. Les soins primaires constituent la porte d’entrée dans le système qui fournit des soins de proximité, intégrés, continus, accessibles à toute la population, et qui coordonne et intègre des services nécessaires à d’autres niveaux de soins. S’ils sont le premier contact des patients avec le système de soins, les soins primaires sont également structurant pour la suite du parcours du patient au sein du système de santé.</t>
    </r>
  </si>
  <si>
    <r>
      <rPr>
        <b/>
        <vertAlign val="superscript"/>
        <sz val="10"/>
        <color rgb="FFFF0000"/>
        <rFont val="Arial"/>
        <family val="2"/>
      </rPr>
      <t>*</t>
    </r>
    <r>
      <rPr>
        <b/>
        <sz val="10"/>
        <color rgb="FFFF0000"/>
        <rFont val="Arial"/>
        <family val="2"/>
      </rPr>
      <t xml:space="preserve"> Même en cas d’inégibilité, remplir l’ensemble des items de la grille jusqu’à la fin (notation complète)</t>
    </r>
  </si>
  <si>
    <t>Partie C - Promoteur</t>
  </si>
  <si>
    <t>TOTAL Partie C</t>
  </si>
  <si>
    <r>
      <t xml:space="preserve">Le Promoteur (ou responsable du budget) envisagé fournit-il toutes les garanties attendues = responsabilités et compétences adaptées à la catégorie de recherche ?  
</t>
    </r>
    <r>
      <rPr>
        <i/>
        <sz val="10"/>
        <color theme="1"/>
        <rFont val="Arial"/>
        <family val="2"/>
      </rPr>
      <t>(1 pt (peu satisfait) / 2 pts (satisfait) / 3 pts (très satisfait) )</t>
    </r>
  </si>
  <si>
    <t xml:space="preserve">            Recherche en Soins Primaires Inter-régional - ReSP-Ir  2023</t>
  </si>
  <si>
    <t>EVALUATION SCIENTIFIQUE SOINS PRIMAIRES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</si>
</sst>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9">
    <font>
      <sz val="11"/>
      <color theme="1"/>
      <name val="Calibri"/>
      <family val="2"/>
      <scheme val="minor"/>
    </font>
    <font>
      <b/>
      <sz val="11"/>
      <color theme="1"/>
      <name val="Calibri"/>
      <family val="2"/>
      <scheme val="minor"/>
    </font>
    <font>
      <sz val="16"/>
      <color rgb="FF000080"/>
      <name val="Lato Black"/>
      <family val="2"/>
    </font>
    <font>
      <sz val="14"/>
      <color theme="1"/>
      <name val="Lato Black"/>
      <family val="2"/>
    </font>
    <font>
      <b/>
      <sz val="14"/>
      <color rgb="FF0070C0"/>
      <name val="Lato"/>
      <family val="2"/>
    </font>
    <font>
      <b/>
      <sz val="11"/>
      <color rgb="FFFF0000"/>
      <name val="Lato"/>
      <family val="2"/>
    </font>
    <font>
      <b/>
      <sz val="10"/>
      <color theme="1"/>
      <name val="Arial"/>
      <family val="2"/>
    </font>
    <font>
      <b/>
      <sz val="11"/>
      <color theme="1"/>
      <name val="Calibri"/>
      <family val="2"/>
    </font>
    <font>
      <u/>
      <sz val="11"/>
      <color theme="1"/>
      <name val="Lato Black"/>
      <family val="2"/>
    </font>
    <font>
      <sz val="11"/>
      <color theme="1"/>
      <name val="Lato Black"/>
      <family val="2"/>
    </font>
    <font>
      <b/>
      <sz val="11"/>
      <color rgb="FF0070C0"/>
      <name val="Lato Black"/>
      <family val="2"/>
    </font>
    <font>
      <i/>
      <sz val="10"/>
      <color theme="1"/>
      <name val="Lato Black"/>
      <family val="2"/>
    </font>
    <font>
      <b/>
      <sz val="20"/>
      <color theme="0"/>
      <name val="Calibri"/>
      <family val="2"/>
      <scheme val="minor"/>
    </font>
    <font>
      <b/>
      <sz val="11"/>
      <color rgb="FFFF0000"/>
      <name val="Calibri"/>
      <family val="2"/>
      <scheme val="minor"/>
    </font>
    <font>
      <sz val="11"/>
      <color theme="1"/>
      <name val="Lato"/>
      <family val="2"/>
    </font>
    <font>
      <sz val="11"/>
      <color theme="1"/>
      <name val="Wingdings"/>
      <charset val="2"/>
    </font>
    <font>
      <b/>
      <sz val="14"/>
      <color rgb="FF984806"/>
      <name val="Lato"/>
      <family val="2"/>
    </font>
    <font>
      <b/>
      <sz val="10"/>
      <color theme="1"/>
      <name val="Lato"/>
      <family val="2"/>
    </font>
    <font>
      <b/>
      <sz val="10"/>
      <color rgb="FF00B0F0"/>
      <name val="Lato"/>
      <family val="2"/>
    </font>
    <font>
      <b/>
      <sz val="9"/>
      <color theme="1"/>
      <name val="Lato"/>
      <family val="2"/>
    </font>
    <font>
      <b/>
      <sz val="8"/>
      <name val="Lato"/>
      <family val="2"/>
    </font>
    <font>
      <b/>
      <sz val="11"/>
      <color rgb="FF00B050"/>
      <name val="Lato Black"/>
      <family val="2"/>
    </font>
    <font>
      <b/>
      <sz val="10"/>
      <color rgb="FF0070C0"/>
      <name val="Lato"/>
      <family val="2"/>
    </font>
    <font>
      <b/>
      <sz val="10"/>
      <color theme="1"/>
      <name val="Calibri"/>
      <family val="2"/>
      <scheme val="minor"/>
    </font>
    <font>
      <b/>
      <sz val="20"/>
      <color theme="1"/>
      <name val="Lato"/>
      <family val="2"/>
    </font>
    <font>
      <b/>
      <sz val="14"/>
      <color rgb="FFC00000"/>
      <name val="Calibri"/>
      <family val="2"/>
      <scheme val="minor"/>
    </font>
    <font>
      <b/>
      <sz val="20"/>
      <color rgb="FFC00000"/>
      <name val="Calibri"/>
      <family val="2"/>
      <scheme val="minor"/>
    </font>
    <font>
      <sz val="20"/>
      <color theme="1"/>
      <name val="Calibri"/>
      <family val="2"/>
      <scheme val="minor"/>
    </font>
    <font>
      <b/>
      <u/>
      <sz val="14"/>
      <color theme="1"/>
      <name val="Calibri"/>
      <family val="2"/>
      <scheme val="minor"/>
    </font>
    <font>
      <b/>
      <sz val="12"/>
      <color theme="9" tint="-0.499984740745262"/>
      <name val="Calibri"/>
      <family val="2"/>
      <scheme val="minor"/>
    </font>
    <font>
      <b/>
      <sz val="14"/>
      <color rgb="FF0070C0"/>
      <name val="Lato Black"/>
      <family val="2"/>
    </font>
    <font>
      <b/>
      <sz val="11"/>
      <name val="Lato"/>
      <family val="2"/>
    </font>
    <font>
      <sz val="11"/>
      <name val="Calibri"/>
      <family val="2"/>
      <scheme val="minor"/>
    </font>
    <font>
      <sz val="9"/>
      <color theme="1"/>
      <name val="Calibri"/>
      <family val="2"/>
      <scheme val="minor"/>
    </font>
    <font>
      <b/>
      <sz val="7"/>
      <name val="Lato"/>
      <family val="2"/>
    </font>
    <font>
      <sz val="10"/>
      <color theme="1"/>
      <name val="Calibri"/>
      <family val="2"/>
      <scheme val="minor"/>
    </font>
    <font>
      <i/>
      <sz val="10"/>
      <color theme="1"/>
      <name val="Arial"/>
      <family val="2"/>
    </font>
    <font>
      <b/>
      <sz val="11"/>
      <color theme="1" tint="0.34998626667073579"/>
      <name val="Calibri"/>
      <family val="2"/>
      <scheme val="minor"/>
    </font>
    <font>
      <sz val="11"/>
      <color theme="1"/>
      <name val="Wingdings 3"/>
      <family val="1"/>
      <charset val="2"/>
    </font>
    <font>
      <sz val="6"/>
      <color theme="1"/>
      <name val="Calibri"/>
      <family val="2"/>
      <scheme val="minor"/>
    </font>
    <font>
      <b/>
      <vertAlign val="superscript"/>
      <sz val="10"/>
      <color theme="1"/>
      <name val="Arial"/>
      <family val="2"/>
    </font>
    <font>
      <sz val="8"/>
      <color theme="1"/>
      <name val="Arial"/>
      <family val="2"/>
    </font>
    <font>
      <b/>
      <sz val="8"/>
      <color theme="1"/>
      <name val="Arial"/>
      <family val="2"/>
    </font>
    <font>
      <b/>
      <sz val="10"/>
      <color rgb="FFFF0000"/>
      <name val="Arial"/>
      <family val="2"/>
    </font>
    <font>
      <b/>
      <vertAlign val="superscript"/>
      <sz val="10"/>
      <color rgb="FFFF0000"/>
      <name val="Arial"/>
      <family val="2"/>
    </font>
    <font>
      <sz val="16"/>
      <color rgb="FF7030A0"/>
      <name val="Lato Black"/>
      <family val="2"/>
    </font>
    <font>
      <i/>
      <sz val="9"/>
      <color theme="1"/>
      <name val="Arial"/>
      <family val="2"/>
    </font>
    <font>
      <sz val="11"/>
      <color theme="1"/>
      <name val="Arial"/>
      <family val="2"/>
    </font>
    <font>
      <b/>
      <sz val="14"/>
      <color theme="1"/>
      <name val="Arial"/>
      <family val="2"/>
    </font>
  </fonts>
  <fills count="6">
    <fill>
      <patternFill patternType="none"/>
    </fill>
    <fill>
      <patternFill patternType="gray125"/>
    </fill>
    <fill>
      <patternFill patternType="solid">
        <fgColor theme="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68">
    <xf numFmtId="0" fontId="0" fillId="0" borderId="0" xfId="0"/>
    <xf numFmtId="0" fontId="2" fillId="0" borderId="0" xfId="0" applyFont="1" applyAlignment="1">
      <alignment horizontal="centerContinuous" vertical="center"/>
    </xf>
    <xf numFmtId="0" fontId="0" fillId="0" borderId="0" xfId="0" applyAlignment="1">
      <alignment horizontal="centerContinuous"/>
    </xf>
    <xf numFmtId="0" fontId="3" fillId="0" borderId="0" xfId="0" applyFont="1" applyAlignment="1">
      <alignment horizontal="centerContinuous" vertical="center"/>
    </xf>
    <xf numFmtId="0" fontId="8" fillId="0" borderId="0" xfId="0" applyFont="1"/>
    <xf numFmtId="0" fontId="11" fillId="0" borderId="0" xfId="0" applyFont="1" applyAlignment="1">
      <alignment horizontal="centerContinuous" vertical="center"/>
    </xf>
    <xf numFmtId="0" fontId="10" fillId="0" borderId="0" xfId="0" applyFont="1" applyAlignment="1">
      <alignment vertical="center"/>
    </xf>
    <xf numFmtId="0" fontId="12" fillId="2" borderId="0" xfId="0" applyFont="1" applyFill="1" applyAlignment="1">
      <alignment horizontal="centerContinuous"/>
    </xf>
    <xf numFmtId="0" fontId="0" fillId="2" borderId="0" xfId="0" applyFill="1" applyAlignment="1">
      <alignment horizontal="centerContinuous"/>
    </xf>
    <xf numFmtId="0" fontId="4" fillId="0" borderId="8" xfId="0" applyFont="1" applyBorder="1" applyAlignment="1">
      <alignment horizontal="centerContinuous"/>
    </xf>
    <xf numFmtId="0" fontId="0" fillId="0" borderId="9" xfId="0" applyBorder="1" applyAlignment="1">
      <alignment horizontal="centerContinuous"/>
    </xf>
    <xf numFmtId="0" fontId="0" fillId="0" borderId="10" xfId="0" applyBorder="1" applyAlignment="1">
      <alignment horizontal="centerContinuous"/>
    </xf>
    <xf numFmtId="0" fontId="0" fillId="0" borderId="14" xfId="0" applyBorder="1"/>
    <xf numFmtId="0" fontId="0" fillId="0" borderId="17" xfId="0" applyBorder="1" applyAlignment="1">
      <alignment horizontal="centerContinuous"/>
    </xf>
    <xf numFmtId="0" fontId="0" fillId="0" borderId="18" xfId="0" applyBorder="1" applyAlignment="1">
      <alignment horizontal="centerContinuous"/>
    </xf>
    <xf numFmtId="0" fontId="0" fillId="0" borderId="20" xfId="0" applyBorder="1"/>
    <xf numFmtId="0" fontId="13" fillId="0" borderId="19" xfId="0" applyFont="1" applyBorder="1" applyAlignment="1">
      <alignment horizontal="center" vertical="center"/>
    </xf>
    <xf numFmtId="0" fontId="6" fillId="0" borderId="13" xfId="0" applyFont="1" applyBorder="1" applyAlignment="1">
      <alignment vertical="center"/>
    </xf>
    <xf numFmtId="0" fontId="1" fillId="0" borderId="16" xfId="0" applyFont="1" applyBorder="1" applyAlignment="1">
      <alignment vertical="center"/>
    </xf>
    <xf numFmtId="0" fontId="0" fillId="0" borderId="7" xfId="0" applyBorder="1" applyAlignment="1">
      <alignment horizontal="center"/>
    </xf>
    <xf numFmtId="0" fontId="0" fillId="0" borderId="6" xfId="0" applyBorder="1" applyAlignment="1">
      <alignment horizontal="center"/>
    </xf>
    <xf numFmtId="0" fontId="14" fillId="0" borderId="0" xfId="0" applyFont="1" applyAlignment="1">
      <alignment horizontal="centerContinuous" vertical="center"/>
    </xf>
    <xf numFmtId="0" fontId="16" fillId="0" borderId="0" xfId="0" applyFont="1" applyAlignment="1">
      <alignment horizontal="left" vertical="center" indent="4"/>
    </xf>
    <xf numFmtId="0" fontId="19" fillId="0" borderId="0" xfId="0" applyFont="1"/>
    <xf numFmtId="0" fontId="17" fillId="4" borderId="0" xfId="0" applyFont="1" applyFill="1" applyAlignment="1">
      <alignment horizontal="centerContinuous"/>
    </xf>
    <xf numFmtId="0" fontId="1" fillId="4" borderId="0" xfId="0" applyFont="1" applyFill="1" applyAlignment="1">
      <alignment horizontal="centerContinuous"/>
    </xf>
    <xf numFmtId="0" fontId="21" fillId="0" borderId="0" xfId="0" applyFont="1" applyAlignment="1">
      <alignment vertical="center"/>
    </xf>
    <xf numFmtId="0" fontId="0" fillId="0" borderId="7" xfId="0" applyBorder="1"/>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xf numFmtId="0" fontId="18" fillId="0" borderId="8" xfId="0" applyFont="1" applyBorder="1" applyAlignment="1">
      <alignment horizontal="centerContinuous" vertical="center" wrapText="1"/>
    </xf>
    <xf numFmtId="0" fontId="0" fillId="0" borderId="25" xfId="0" applyBorder="1" applyAlignment="1">
      <alignment horizontal="centerContinuous"/>
    </xf>
    <xf numFmtId="0" fontId="0" fillId="0" borderId="28" xfId="0" applyBorder="1" applyAlignment="1">
      <alignment horizontal="centerContinuous"/>
    </xf>
    <xf numFmtId="0" fontId="0" fillId="0" borderId="29" xfId="0" applyBorder="1" applyAlignment="1">
      <alignment horizontal="centerContinuous"/>
    </xf>
    <xf numFmtId="0" fontId="4" fillId="0" borderId="21" xfId="0" applyFont="1" applyBorder="1" applyAlignment="1">
      <alignment horizontal="centerContinuous" vertical="center"/>
    </xf>
    <xf numFmtId="0" fontId="0" fillId="0" borderId="29" xfId="0" applyBorder="1" applyAlignment="1">
      <alignment horizontal="centerContinuous" vertical="center"/>
    </xf>
    <xf numFmtId="0" fontId="0" fillId="0" borderId="31" xfId="0" applyBorder="1"/>
    <xf numFmtId="0" fontId="0" fillId="0" borderId="32" xfId="0" applyBorder="1"/>
    <xf numFmtId="0" fontId="0" fillId="0" borderId="2" xfId="0" applyBorder="1" applyAlignment="1">
      <alignment horizontal="centerContinuous" vertical="center"/>
    </xf>
    <xf numFmtId="0" fontId="23" fillId="0" borderId="30" xfId="0" applyFont="1" applyBorder="1" applyAlignment="1">
      <alignment vertical="center"/>
    </xf>
    <xf numFmtId="0" fontId="7" fillId="0" borderId="13" xfId="0" applyFont="1" applyBorder="1" applyAlignment="1">
      <alignment vertical="center"/>
    </xf>
    <xf numFmtId="0" fontId="17" fillId="0" borderId="31" xfId="0" applyFont="1" applyBorder="1" applyAlignment="1">
      <alignment horizontal="left" vertical="center"/>
    </xf>
    <xf numFmtId="0" fontId="17" fillId="0" borderId="32" xfId="0" applyFont="1" applyBorder="1" applyAlignment="1">
      <alignment horizontal="left" vertical="center"/>
    </xf>
    <xf numFmtId="0" fontId="24" fillId="4" borderId="0" xfId="0" applyFont="1" applyFill="1" applyAlignment="1">
      <alignment horizontal="centerContinuous"/>
    </xf>
    <xf numFmtId="0" fontId="28" fillId="0" borderId="0" xfId="0" applyFont="1"/>
    <xf numFmtId="0" fontId="29" fillId="0" borderId="13" xfId="0" applyFont="1" applyBorder="1"/>
    <xf numFmtId="0" fontId="29" fillId="0" borderId="30" xfId="0" applyFont="1" applyBorder="1" applyAlignment="1">
      <alignment horizontal="left" vertical="center"/>
    </xf>
    <xf numFmtId="0" fontId="30" fillId="0" borderId="0" xfId="0" applyFont="1" applyAlignment="1">
      <alignment horizontal="left" vertical="center"/>
    </xf>
    <xf numFmtId="0" fontId="31" fillId="3" borderId="21" xfId="0" applyFont="1" applyFill="1" applyBorder="1" applyAlignment="1">
      <alignment horizontal="centerContinuous" vertical="center"/>
    </xf>
    <xf numFmtId="0" fontId="0" fillId="3" borderId="22" xfId="0" applyFill="1" applyBorder="1" applyAlignment="1">
      <alignment horizontal="centerContinuous"/>
    </xf>
    <xf numFmtId="0" fontId="0" fillId="3" borderId="23" xfId="0" applyFill="1" applyBorder="1" applyAlignment="1">
      <alignment horizontal="centerContinuous"/>
    </xf>
    <xf numFmtId="0" fontId="31" fillId="3" borderId="27" xfId="0" applyFont="1" applyFill="1" applyBorder="1" applyAlignment="1">
      <alignment horizontal="centerContinuous" vertical="center" wrapText="1"/>
    </xf>
    <xf numFmtId="0" fontId="0" fillId="3" borderId="28" xfId="0" applyFill="1" applyBorder="1" applyAlignment="1">
      <alignment horizontal="centerContinuous"/>
    </xf>
    <xf numFmtId="0" fontId="0" fillId="3" borderId="29" xfId="0" applyFill="1" applyBorder="1" applyAlignment="1">
      <alignment horizontal="centerContinuous"/>
    </xf>
    <xf numFmtId="0" fontId="13" fillId="0" borderId="0" xfId="0" applyFont="1" applyBorder="1" applyAlignment="1">
      <alignment horizontal="center" vertical="center"/>
    </xf>
    <xf numFmtId="0" fontId="13" fillId="0" borderId="35" xfId="0" applyFont="1" applyBorder="1" applyAlignment="1">
      <alignment horizontal="center" vertical="center"/>
    </xf>
    <xf numFmtId="0" fontId="13" fillId="0" borderId="12" xfId="0" applyFont="1" applyBorder="1" applyAlignment="1">
      <alignment horizontal="center" vertical="center"/>
    </xf>
    <xf numFmtId="0" fontId="0" fillId="0" borderId="36" xfId="0" applyBorder="1" applyAlignment="1">
      <alignment horizontal="centerContinuous"/>
    </xf>
    <xf numFmtId="0" fontId="0" fillId="0" borderId="0" xfId="0" applyBorder="1" applyAlignment="1">
      <alignment horizontal="centerContinuous"/>
    </xf>
    <xf numFmtId="0" fontId="13" fillId="0" borderId="14" xfId="0" applyFont="1" applyBorder="1" applyAlignment="1">
      <alignment horizontal="center" vertical="center"/>
    </xf>
    <xf numFmtId="0" fontId="13" fillId="0" borderId="20"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xf>
    <xf numFmtId="0" fontId="18" fillId="0" borderId="27" xfId="0" applyFont="1" applyBorder="1" applyAlignment="1">
      <alignment horizontal="centerContinuous" vertical="top" wrapText="1"/>
    </xf>
    <xf numFmtId="0" fontId="0" fillId="0" borderId="0" xfId="0" applyAlignment="1">
      <alignment horizontal="left"/>
    </xf>
    <xf numFmtId="0" fontId="0" fillId="3" borderId="0" xfId="0" applyFill="1"/>
    <xf numFmtId="0" fontId="1" fillId="0" borderId="27" xfId="0" applyFont="1" applyBorder="1" applyAlignment="1">
      <alignment vertical="center"/>
    </xf>
    <xf numFmtId="0" fontId="0" fillId="0" borderId="8" xfId="0" applyBorder="1" applyAlignment="1">
      <alignment horizontal="right"/>
    </xf>
    <xf numFmtId="0" fontId="0" fillId="0" borderId="16" xfId="0" applyBorder="1"/>
    <xf numFmtId="0" fontId="0" fillId="0" borderId="0" xfId="0" applyBorder="1"/>
    <xf numFmtId="0" fontId="0" fillId="0" borderId="0" xfId="0" applyBorder="1" applyAlignment="1">
      <alignment horizontal="left" vertical="center"/>
    </xf>
    <xf numFmtId="0" fontId="0" fillId="0" borderId="0" xfId="0" applyBorder="1" applyAlignment="1">
      <alignment horizontal="centerContinuous" vertical="center"/>
    </xf>
    <xf numFmtId="0" fontId="0" fillId="0" borderId="0" xfId="0"/>
    <xf numFmtId="0" fontId="11" fillId="0" borderId="0" xfId="0" applyNumberFormat="1" applyFont="1" applyAlignment="1">
      <alignment horizontal="centerContinuous" vertical="center"/>
    </xf>
    <xf numFmtId="0" fontId="0" fillId="0" borderId="0" xfId="0" applyNumberFormat="1" applyAlignment="1">
      <alignment horizontal="centerContinuous"/>
    </xf>
    <xf numFmtId="0" fontId="0" fillId="5" borderId="33" xfId="0" applyFill="1" applyBorder="1" applyAlignment="1" applyProtection="1">
      <alignment horizontal="center" vertical="center"/>
      <protection locked="0"/>
    </xf>
    <xf numFmtId="0" fontId="0" fillId="0" borderId="0" xfId="0" applyAlignment="1" applyProtection="1">
      <alignment horizontal="centerContinuous"/>
      <protection hidden="1"/>
    </xf>
    <xf numFmtId="0" fontId="23" fillId="0" borderId="0" xfId="0" applyFont="1" applyBorder="1" applyAlignment="1" applyProtection="1">
      <alignment vertical="center"/>
      <protection hidden="1"/>
    </xf>
    <xf numFmtId="0" fontId="19" fillId="5" borderId="26" xfId="0" applyFont="1" applyFill="1" applyBorder="1" applyAlignment="1" applyProtection="1">
      <alignment horizontal="center" vertical="center"/>
      <protection hidden="1"/>
    </xf>
    <xf numFmtId="0" fontId="0" fillId="0" borderId="27" xfId="0" applyBorder="1" applyAlignment="1" applyProtection="1">
      <alignment horizontal="left" vertical="center"/>
      <protection hidden="1"/>
    </xf>
    <xf numFmtId="0" fontId="0" fillId="0" borderId="29" xfId="0" applyBorder="1" applyAlignment="1" applyProtection="1">
      <alignment horizontal="centerContinuous" vertical="center"/>
      <protection hidden="1"/>
    </xf>
    <xf numFmtId="0" fontId="0" fillId="5" borderId="33" xfId="0" applyFill="1" applyBorder="1" applyAlignment="1" applyProtection="1">
      <alignment horizontal="center" vertical="center"/>
      <protection hidden="1"/>
    </xf>
    <xf numFmtId="0" fontId="0" fillId="0" borderId="13" xfId="0" applyBorder="1" applyAlignment="1" applyProtection="1">
      <alignment horizontal="left" vertical="center"/>
      <protection hidden="1"/>
    </xf>
    <xf numFmtId="0" fontId="0" fillId="0" borderId="24" xfId="0" applyBorder="1" applyAlignment="1" applyProtection="1">
      <alignment horizontal="centerContinuous" vertical="center"/>
      <protection hidden="1"/>
    </xf>
    <xf numFmtId="0" fontId="0" fillId="0" borderId="32" xfId="0" applyBorder="1" applyAlignment="1" applyProtection="1">
      <alignment horizontal="centerContinuous" vertical="center"/>
      <protection hidden="1"/>
    </xf>
    <xf numFmtId="0" fontId="26" fillId="3" borderId="0" xfId="0" applyFont="1" applyFill="1" applyAlignment="1" applyProtection="1">
      <alignment horizontal="right"/>
      <protection hidden="1"/>
    </xf>
    <xf numFmtId="0" fontId="27" fillId="3" borderId="0" xfId="0" applyFont="1" applyFill="1" applyAlignment="1" applyProtection="1">
      <alignment horizontal="left"/>
      <protection hidden="1"/>
    </xf>
    <xf numFmtId="164" fontId="0" fillId="3" borderId="0" xfId="0" applyNumberFormat="1" applyFill="1" applyAlignment="1" applyProtection="1">
      <alignment horizontal="center" vertical="center" wrapText="1"/>
      <protection hidden="1"/>
    </xf>
    <xf numFmtId="0" fontId="0" fillId="0" borderId="9" xfId="0" applyBorder="1" applyAlignment="1" applyProtection="1">
      <alignment horizontal="left"/>
      <protection hidden="1"/>
    </xf>
    <xf numFmtId="0" fontId="0" fillId="0" borderId="25" xfId="0" applyBorder="1" applyProtection="1">
      <protection hidden="1"/>
    </xf>
    <xf numFmtId="0" fontId="0" fillId="0" borderId="0" xfId="0" applyProtection="1">
      <protection hidden="1"/>
    </xf>
    <xf numFmtId="0" fontId="0" fillId="0" borderId="3" xfId="0" applyBorder="1" applyProtection="1">
      <protection hidden="1"/>
    </xf>
    <xf numFmtId="0" fontId="35" fillId="0" borderId="0" xfId="0" applyFont="1" applyProtection="1">
      <protection hidden="1"/>
    </xf>
    <xf numFmtId="0" fontId="0" fillId="3" borderId="0" xfId="0" applyFill="1" applyAlignment="1" applyProtection="1">
      <alignment horizontal="left"/>
      <protection hidden="1"/>
    </xf>
    <xf numFmtId="0" fontId="25" fillId="5" borderId="1" xfId="0" applyFont="1" applyFill="1" applyBorder="1" applyAlignment="1" applyProtection="1">
      <alignment horizontal="center" vertical="center"/>
      <protection locked="0" hidden="1"/>
    </xf>
    <xf numFmtId="0" fontId="0" fillId="0" borderId="34" xfId="0" applyBorder="1" applyAlignment="1" applyProtection="1">
      <alignment horizontal="left" vertical="center"/>
      <protection hidden="1"/>
    </xf>
    <xf numFmtId="0" fontId="0" fillId="0" borderId="0" xfId="0" applyProtection="1">
      <protection locked="0"/>
    </xf>
    <xf numFmtId="0" fontId="0" fillId="0" borderId="0" xfId="0" applyAlignment="1" applyProtection="1">
      <alignment horizontal="center" vertical="center"/>
      <protection locked="0"/>
    </xf>
    <xf numFmtId="0" fontId="32" fillId="0" borderId="0" xfId="0" applyFont="1" applyAlignment="1" applyProtection="1">
      <alignment horizontal="center" vertical="center"/>
      <protection locked="0"/>
    </xf>
    <xf numFmtId="0" fontId="0" fillId="0" borderId="0" xfId="0" applyNumberFormat="1" applyProtection="1">
      <protection locked="0"/>
    </xf>
    <xf numFmtId="0" fontId="13" fillId="0" borderId="4" xfId="0" applyFont="1" applyBorder="1" applyAlignment="1">
      <alignment horizontal="center" vertical="center"/>
    </xf>
    <xf numFmtId="0" fontId="0" fillId="0" borderId="0" xfId="0" applyFill="1" applyAlignment="1" applyProtection="1">
      <alignment horizontal="centerContinuous"/>
      <protection hidden="1"/>
    </xf>
    <xf numFmtId="0" fontId="0" fillId="0" borderId="37" xfId="0" applyBorder="1"/>
    <xf numFmtId="0" fontId="37" fillId="0" borderId="11" xfId="0" applyFont="1" applyBorder="1" applyAlignment="1">
      <alignment horizontal="center" vertical="center"/>
    </xf>
    <xf numFmtId="0" fontId="38" fillId="0" borderId="0" xfId="0" applyFont="1"/>
    <xf numFmtId="0" fontId="25" fillId="3" borderId="0" xfId="0" applyFont="1" applyFill="1" applyAlignment="1" applyProtection="1">
      <alignment horizontal="right"/>
      <protection hidden="1"/>
    </xf>
    <xf numFmtId="0" fontId="22" fillId="0" borderId="27" xfId="0" applyFont="1" applyBorder="1" applyAlignment="1">
      <alignment horizontal="centerContinuous" vertical="center"/>
    </xf>
    <xf numFmtId="0" fontId="0" fillId="0" borderId="5" xfId="0" applyBorder="1"/>
    <xf numFmtId="0" fontId="0" fillId="0" borderId="42" xfId="0" applyBorder="1"/>
    <xf numFmtId="0" fontId="0" fillId="5" borderId="43" xfId="0" applyFill="1" applyBorder="1" applyAlignment="1" applyProtection="1">
      <alignment horizontal="center" vertical="center"/>
      <protection hidden="1"/>
    </xf>
    <xf numFmtId="0" fontId="0" fillId="0" borderId="15" xfId="0" applyBorder="1" applyAlignment="1" applyProtection="1">
      <alignment horizontal="left" vertical="center"/>
      <protection hidden="1"/>
    </xf>
    <xf numFmtId="0" fontId="0" fillId="0" borderId="42" xfId="0" applyBorder="1" applyAlignment="1" applyProtection="1">
      <alignment horizontal="centerContinuous" vertical="center"/>
      <protection hidden="1"/>
    </xf>
    <xf numFmtId="0" fontId="39" fillId="0" borderId="17" xfId="0" applyFont="1" applyBorder="1" applyProtection="1">
      <protection hidden="1"/>
    </xf>
    <xf numFmtId="0" fontId="0" fillId="0" borderId="0" xfId="0" applyBorder="1" applyProtection="1">
      <protection hidden="1"/>
    </xf>
    <xf numFmtId="164" fontId="0" fillId="3" borderId="4" xfId="0" applyNumberFormat="1" applyFill="1" applyBorder="1" applyAlignment="1" applyProtection="1">
      <alignment horizontal="center" vertical="center" wrapText="1"/>
      <protection hidden="1"/>
    </xf>
    <xf numFmtId="0" fontId="27" fillId="3" borderId="6" xfId="0" applyFont="1" applyFill="1" applyBorder="1" applyAlignment="1" applyProtection="1">
      <alignment horizontal="left"/>
      <protection hidden="1"/>
    </xf>
    <xf numFmtId="0" fontId="26" fillId="3" borderId="4" xfId="0" applyFont="1" applyFill="1" applyBorder="1" applyAlignment="1" applyProtection="1">
      <alignment horizontal="right"/>
      <protection hidden="1"/>
    </xf>
    <xf numFmtId="0" fontId="24" fillId="3" borderId="0" xfId="0" applyFont="1" applyFill="1" applyAlignment="1">
      <alignment horizontal="centerContinuous"/>
    </xf>
    <xf numFmtId="0" fontId="1" fillId="3" borderId="0" xfId="0" applyFont="1" applyFill="1" applyAlignment="1">
      <alignment horizontal="centerContinuous"/>
    </xf>
    <xf numFmtId="0" fontId="1" fillId="3" borderId="0" xfId="0" applyFont="1" applyFill="1" applyAlignment="1">
      <alignment horizontal="right"/>
    </xf>
    <xf numFmtId="0" fontId="0" fillId="0" borderId="0" xfId="0"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19" fillId="5" borderId="44" xfId="0" applyFont="1" applyFill="1" applyBorder="1" applyAlignment="1" applyProtection="1">
      <alignment horizontal="center" vertical="center"/>
      <protection locked="0"/>
    </xf>
    <xf numFmtId="0" fontId="0" fillId="5" borderId="45" xfId="0" applyFill="1" applyBorder="1" applyAlignment="1" applyProtection="1">
      <alignment horizontal="center" vertical="center"/>
      <protection locked="0"/>
    </xf>
    <xf numFmtId="0" fontId="0" fillId="5" borderId="46" xfId="0" applyFill="1" applyBorder="1" applyAlignment="1" applyProtection="1">
      <alignment horizontal="center" vertical="center"/>
      <protection locked="0"/>
    </xf>
    <xf numFmtId="0" fontId="0" fillId="0" borderId="25" xfId="0" applyBorder="1" applyAlignment="1" applyProtection="1">
      <alignment horizontal="centerContinuous" vertical="center"/>
      <protection hidden="1"/>
    </xf>
    <xf numFmtId="0" fontId="0" fillId="0" borderId="0" xfId="0" applyNumberFormat="1" applyProtection="1">
      <protection hidden="1"/>
    </xf>
    <xf numFmtId="0" fontId="33" fillId="0" borderId="0" xfId="0" applyFont="1" applyFill="1" applyAlignment="1" applyProtection="1">
      <alignment horizontal="centerContinuous"/>
      <protection hidden="1"/>
    </xf>
    <xf numFmtId="0" fontId="41" fillId="0" borderId="0" xfId="0" applyFont="1" applyAlignment="1">
      <alignment vertical="center"/>
    </xf>
    <xf numFmtId="0" fontId="41" fillId="0" borderId="0" xfId="0" applyFont="1" applyAlignment="1">
      <alignment horizontal="left" vertical="top" wrapText="1"/>
    </xf>
    <xf numFmtId="0" fontId="14" fillId="0" borderId="0" xfId="0" applyFont="1" applyAlignment="1">
      <alignment horizontal="left" vertical="center"/>
    </xf>
    <xf numFmtId="0" fontId="43" fillId="0" borderId="0" xfId="0" applyFont="1" applyAlignment="1">
      <alignment horizontal="left" vertical="center"/>
    </xf>
    <xf numFmtId="0" fontId="45" fillId="0" borderId="0" xfId="0" applyFont="1" applyAlignment="1">
      <alignment horizontal="centerContinuous" vertical="center"/>
    </xf>
    <xf numFmtId="0" fontId="0" fillId="0" borderId="38" xfId="0" applyBorder="1" applyAlignment="1" applyProtection="1">
      <alignment horizontal="left" vertical="center"/>
      <protection hidden="1"/>
    </xf>
    <xf numFmtId="0" fontId="0" fillId="0" borderId="39" xfId="0" applyBorder="1" applyAlignment="1" applyProtection="1">
      <alignment horizontal="left" vertical="center"/>
      <protection hidden="1"/>
    </xf>
    <xf numFmtId="0" fontId="0" fillId="0" borderId="40" xfId="0" applyBorder="1" applyAlignment="1" applyProtection="1">
      <alignment horizontal="left" vertical="center"/>
      <protection hidden="1"/>
    </xf>
    <xf numFmtId="0" fontId="33" fillId="0" borderId="27" xfId="0" applyFont="1" applyBorder="1" applyAlignment="1" applyProtection="1">
      <alignment horizontal="left" vertical="center" wrapText="1"/>
      <protection hidden="1"/>
    </xf>
    <xf numFmtId="0" fontId="0" fillId="0" borderId="38" xfId="0" applyBorder="1" applyAlignment="1" applyProtection="1">
      <alignment vertical="center"/>
      <protection hidden="1"/>
    </xf>
    <xf numFmtId="0" fontId="0" fillId="0" borderId="29" xfId="0" applyBorder="1" applyAlignment="1" applyProtection="1">
      <alignment vertical="center"/>
      <protection hidden="1"/>
    </xf>
    <xf numFmtId="0" fontId="0" fillId="0" borderId="39" xfId="0" applyBorder="1" applyAlignment="1" applyProtection="1">
      <alignment vertical="center"/>
      <protection hidden="1"/>
    </xf>
    <xf numFmtId="0" fontId="0" fillId="0" borderId="24" xfId="0" applyBorder="1" applyAlignment="1" applyProtection="1">
      <alignment vertical="center"/>
      <protection hidden="1"/>
    </xf>
    <xf numFmtId="0" fontId="0" fillId="0" borderId="40" xfId="0" applyBorder="1" applyAlignment="1" applyProtection="1">
      <alignment vertical="center"/>
      <protection hidden="1"/>
    </xf>
    <xf numFmtId="0" fontId="0" fillId="0" borderId="32" xfId="0" applyBorder="1" applyAlignment="1" applyProtection="1">
      <alignment vertical="center"/>
      <protection hidden="1"/>
    </xf>
    <xf numFmtId="0" fontId="48" fillId="5" borderId="0" xfId="0" applyFont="1" applyFill="1" applyAlignment="1" applyProtection="1">
      <alignment horizontal="left" vertical="center"/>
      <protection locked="0"/>
    </xf>
    <xf numFmtId="0" fontId="46" fillId="0" borderId="0" xfId="0" applyFont="1" applyFill="1" applyAlignment="1" applyProtection="1">
      <alignment horizontal="left" vertical="center" wrapText="1"/>
      <protection hidden="1"/>
    </xf>
    <xf numFmtId="0" fontId="6" fillId="0" borderId="30" xfId="0" applyFont="1" applyBorder="1" applyAlignment="1">
      <alignment horizontal="left" vertical="center" wrapText="1"/>
    </xf>
    <xf numFmtId="0" fontId="6" fillId="0" borderId="31" xfId="0" applyFont="1" applyBorder="1" applyAlignment="1">
      <alignment horizontal="left" vertical="center" wrapText="1"/>
    </xf>
    <xf numFmtId="0" fontId="1" fillId="0" borderId="9" xfId="0" applyFont="1" applyBorder="1" applyAlignment="1" applyProtection="1">
      <alignment horizontal="center"/>
      <protection hidden="1"/>
    </xf>
    <xf numFmtId="0" fontId="6" fillId="0" borderId="13" xfId="0" applyFont="1" applyBorder="1" applyAlignment="1">
      <alignment horizontal="left" vertical="center"/>
    </xf>
    <xf numFmtId="0" fontId="6" fillId="0" borderId="7" xfId="0" applyFont="1" applyBorder="1" applyAlignment="1">
      <alignment horizontal="left" vertical="center"/>
    </xf>
    <xf numFmtId="0" fontId="6" fillId="0" borderId="13" xfId="0" applyFont="1" applyBorder="1" applyAlignment="1">
      <alignment horizontal="left" vertical="center" wrapText="1"/>
    </xf>
    <xf numFmtId="0" fontId="6" fillId="0" borderId="7" xfId="0" applyFont="1" applyBorder="1" applyAlignment="1">
      <alignment horizontal="left" vertical="center" wrapText="1"/>
    </xf>
    <xf numFmtId="0" fontId="6" fillId="0" borderId="13" xfId="0" applyFont="1" applyBorder="1" applyAlignment="1">
      <alignment horizontal="left" vertical="top" wrapText="1"/>
    </xf>
    <xf numFmtId="0" fontId="6" fillId="0" borderId="7" xfId="0" applyFont="1" applyBorder="1" applyAlignment="1">
      <alignment horizontal="left" vertical="top"/>
    </xf>
    <xf numFmtId="0" fontId="6" fillId="0" borderId="24" xfId="0" applyFont="1" applyBorder="1" applyAlignment="1">
      <alignment horizontal="left" vertical="top"/>
    </xf>
    <xf numFmtId="0" fontId="47" fillId="5" borderId="0" xfId="0" applyFont="1" applyFill="1" applyAlignment="1" applyProtection="1">
      <alignment horizontal="left" vertical="top" wrapText="1"/>
      <protection locked="0"/>
    </xf>
    <xf numFmtId="0" fontId="6" fillId="0" borderId="13"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vertical="center" wrapText="1"/>
    </xf>
    <xf numFmtId="0" fontId="1" fillId="0" borderId="30" xfId="0" applyFont="1" applyBorder="1" applyAlignment="1">
      <alignment vertical="center" wrapText="1"/>
    </xf>
    <xf numFmtId="0" fontId="1" fillId="0" borderId="31" xfId="0" applyFont="1" applyBorder="1" applyAlignment="1">
      <alignment vertical="center" wrapText="1"/>
    </xf>
    <xf numFmtId="0" fontId="1" fillId="0" borderId="41" xfId="0" applyFont="1" applyBorder="1" applyAlignment="1">
      <alignment vertical="center" wrapText="1"/>
    </xf>
    <xf numFmtId="0" fontId="6" fillId="0" borderId="13" xfId="0" applyFont="1" applyBorder="1" applyAlignment="1">
      <alignment vertical="top" wrapText="1"/>
    </xf>
    <xf numFmtId="0" fontId="6" fillId="0" borderId="7" xfId="0" applyFont="1" applyBorder="1" applyAlignment="1">
      <alignment vertical="top" wrapText="1"/>
    </xf>
    <xf numFmtId="0" fontId="6" fillId="0" borderId="6" xfId="0" applyFont="1" applyBorder="1" applyAlignment="1">
      <alignment vertical="top" wrapText="1"/>
    </xf>
    <xf numFmtId="0" fontId="41" fillId="0" borderId="0" xfId="0" applyFont="1" applyAlignment="1">
      <alignment horizontal="left" vertical="top" wrapText="1"/>
    </xf>
  </cellXfs>
  <cellStyles count="1">
    <cellStyle name="Normal" xfId="0" builtinId="0"/>
  </cellStyles>
  <dxfs count="68">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val="0"/>
        <i val="0"/>
        <color rgb="FFFF0000"/>
      </font>
      <fill>
        <patternFill>
          <bgColor rgb="FFFFFF00"/>
        </patternFill>
      </fill>
    </dxf>
    <dxf>
      <font>
        <b val="0"/>
        <i val="0"/>
        <color rgb="FFFF0000"/>
      </font>
      <fill>
        <patternFill>
          <bgColor rgb="FFFFFF00"/>
        </patternFill>
      </fill>
    </dxf>
    <dxf>
      <font>
        <b val="0"/>
        <i val="0"/>
        <color rgb="FFFF0000"/>
      </font>
      <fill>
        <patternFill>
          <bgColor rgb="FFFFFF00"/>
        </patternFill>
      </fill>
    </dxf>
    <dxf>
      <font>
        <b val="0"/>
        <i val="0"/>
        <color rgb="FFFF0000"/>
      </font>
      <fill>
        <patternFill>
          <bgColor rgb="FFFFFF00"/>
        </patternFill>
      </fill>
    </dxf>
    <dxf>
      <font>
        <b val="0"/>
        <i val="0"/>
        <color rgb="FFFF0000"/>
      </font>
      <fill>
        <patternFill>
          <bgColor rgb="FFFFFF00"/>
        </patternFill>
      </fill>
    </dxf>
    <dxf>
      <font>
        <b val="0"/>
        <i val="0"/>
        <color rgb="FFFF0000"/>
      </font>
      <fill>
        <patternFill>
          <bgColor rgb="FFFFFF00"/>
        </patternFill>
      </fill>
    </dxf>
    <dxf>
      <font>
        <b val="0"/>
        <i val="0"/>
        <color rgb="FFFF0000"/>
      </font>
      <fill>
        <patternFill>
          <bgColor rgb="FFFFFF00"/>
        </patternFill>
      </fill>
    </dxf>
    <dxf>
      <font>
        <b val="0"/>
        <i val="0"/>
        <color rgb="FFFF0000"/>
      </font>
      <fill>
        <patternFill>
          <bgColor rgb="FFFFFF00"/>
        </patternFill>
      </fill>
    </dxf>
    <dxf>
      <font>
        <b val="0"/>
        <i val="0"/>
        <color rgb="FFFF0000"/>
      </font>
      <fill>
        <patternFill>
          <bgColor rgb="FFFFFF00"/>
        </patternFill>
      </fill>
    </dxf>
    <dxf>
      <font>
        <b val="0"/>
        <i val="0"/>
        <color rgb="FFFF0000"/>
      </font>
      <fill>
        <patternFill>
          <bgColor rgb="FFFFFF00"/>
        </patternFill>
      </fill>
    </dxf>
    <dxf>
      <font>
        <b val="0"/>
        <i val="0"/>
        <color rgb="FFFF0000"/>
      </font>
      <fill>
        <patternFill>
          <bgColor rgb="FFFFFF00"/>
        </patternFill>
      </fill>
    </dxf>
    <dxf>
      <font>
        <b/>
        <i val="0"/>
        <color rgb="FFFF0000"/>
      </font>
      <fill>
        <patternFill>
          <bgColor rgb="FFFFFF00"/>
        </patternFill>
      </fill>
    </dxf>
    <dxf>
      <fill>
        <patternFill>
          <bgColor theme="5" tint="0.59996337778862885"/>
        </patternFill>
      </fill>
    </dxf>
    <dxf>
      <fill>
        <patternFill>
          <bgColor theme="9" tint="0.59996337778862885"/>
        </patternFill>
      </fill>
    </dxf>
    <dxf>
      <fill>
        <patternFill>
          <bgColor rgb="FF92D050"/>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ont>
        <b/>
        <i val="0"/>
        <color rgb="FFFF0000"/>
      </font>
      <fill>
        <patternFill>
          <bgColor rgb="FFFFFF00"/>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0000"/>
        </patternFill>
      </fill>
    </dxf>
    <dxf>
      <fill>
        <patternFill>
          <bgColor theme="9" tint="0.59996337778862885"/>
        </patternFill>
      </fill>
    </dxf>
    <dxf>
      <fill>
        <patternFill>
          <bgColor rgb="FF92D050"/>
        </patternFill>
      </fill>
    </dxf>
    <dxf>
      <font>
        <b/>
        <i val="0"/>
        <color theme="0"/>
      </font>
      <fill>
        <patternFill>
          <bgColor rgb="FFFF0000"/>
        </patternFill>
      </fill>
    </dxf>
    <dxf>
      <fill>
        <patternFill>
          <bgColor theme="9" tint="0.59996337778862885"/>
        </patternFill>
      </fill>
    </dxf>
    <dxf>
      <fill>
        <patternFill>
          <bgColor rgb="FF92D050"/>
        </patternFill>
      </fill>
    </dxf>
    <dxf>
      <fill>
        <patternFill>
          <bgColor theme="9" tint="0.59996337778862885"/>
        </patternFill>
      </fill>
    </dxf>
    <dxf>
      <fill>
        <patternFill>
          <bgColor rgb="FF00B050"/>
        </patternFill>
      </fill>
    </dxf>
    <dxf>
      <fill>
        <patternFill>
          <bgColor rgb="FFFF0000"/>
        </patternFill>
      </fill>
    </dxf>
    <dxf>
      <fill>
        <patternFill>
          <bgColor rgb="FF92D050"/>
        </patternFill>
      </fill>
    </dxf>
    <dxf>
      <fill>
        <patternFill>
          <bgColor theme="9" tint="0.59996337778862885"/>
        </patternFill>
      </fill>
    </dxf>
    <dxf>
      <font>
        <color theme="0"/>
      </font>
      <fill>
        <patternFill>
          <bgColor rgb="FFFF0000"/>
        </patternFill>
      </fill>
    </dxf>
    <dxf>
      <font>
        <color theme="0"/>
      </font>
      <fill>
        <patternFill>
          <bgColor rgb="FF00B050"/>
        </patternFill>
      </fill>
    </dxf>
    <dxf>
      <fill>
        <patternFill>
          <bgColor rgb="FF92D050"/>
        </patternFill>
      </fill>
    </dxf>
    <dxf>
      <font>
        <b/>
        <i val="0"/>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5" tint="0.59996337778862885"/>
        </patternFill>
      </fill>
    </dxf>
    <dxf>
      <fill>
        <patternFill>
          <bgColor theme="9" tint="0.59996337778862885"/>
        </patternFill>
      </fill>
    </dxf>
    <dxf>
      <fill>
        <patternFill>
          <bgColor rgb="FF92D050"/>
        </patternFill>
      </fill>
    </dxf>
    <dxf>
      <fill>
        <patternFill>
          <bgColor theme="5" tint="0.59996337778862885"/>
        </patternFill>
      </fill>
    </dxf>
    <dxf>
      <fill>
        <patternFill>
          <bgColor theme="9" tint="0.59996337778862885"/>
        </patternFill>
      </fill>
    </dxf>
    <dxf>
      <fill>
        <patternFill>
          <bgColor rgb="FF92D05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N14" lockText="1" noThreeD="1"/>
</file>

<file path=xl/ctrlProps/ctrlProp10.xml><?xml version="1.0" encoding="utf-8"?>
<formControlPr xmlns="http://schemas.microsoft.com/office/spreadsheetml/2009/9/main" objectType="CheckBox" fmlaLink="O25" lockText="1" noThreeD="1"/>
</file>

<file path=xl/ctrlProps/ctrlProp11.xml><?xml version="1.0" encoding="utf-8"?>
<formControlPr xmlns="http://schemas.microsoft.com/office/spreadsheetml/2009/9/main" objectType="CheckBox" fmlaLink="N25" lockText="1" noThreeD="1"/>
</file>

<file path=xl/ctrlProps/ctrlProp12.xml><?xml version="1.0" encoding="utf-8"?>
<formControlPr xmlns="http://schemas.microsoft.com/office/spreadsheetml/2009/9/main" objectType="CheckBox" fmlaLink="O26" lockText="1" noThreeD="1"/>
</file>

<file path=xl/ctrlProps/ctrlProp13.xml><?xml version="1.0" encoding="utf-8"?>
<formControlPr xmlns="http://schemas.microsoft.com/office/spreadsheetml/2009/9/main" objectType="CheckBox" fmlaLink="N26" lockText="1" noThreeD="1"/>
</file>

<file path=xl/ctrlProps/ctrlProp14.xml><?xml version="1.0" encoding="utf-8"?>
<formControlPr xmlns="http://schemas.microsoft.com/office/spreadsheetml/2009/9/main" objectType="CheckBox" fmlaLink="O27" lockText="1" noThreeD="1"/>
</file>

<file path=xl/ctrlProps/ctrlProp15.xml><?xml version="1.0" encoding="utf-8"?>
<formControlPr xmlns="http://schemas.microsoft.com/office/spreadsheetml/2009/9/main" objectType="CheckBox" fmlaLink="N27" lockText="1" noThreeD="1"/>
</file>

<file path=xl/ctrlProps/ctrlProp16.xml><?xml version="1.0" encoding="utf-8"?>
<formControlPr xmlns="http://schemas.microsoft.com/office/spreadsheetml/2009/9/main" objectType="CheckBox" fmlaLink="O28" lockText="1" noThreeD="1"/>
</file>

<file path=xl/ctrlProps/ctrlProp17.xml><?xml version="1.0" encoding="utf-8"?>
<formControlPr xmlns="http://schemas.microsoft.com/office/spreadsheetml/2009/9/main" objectType="CheckBox" fmlaLink="N28" lockText="1" noThreeD="1"/>
</file>

<file path=xl/ctrlProps/ctrlProp18.xml><?xml version="1.0" encoding="utf-8"?>
<formControlPr xmlns="http://schemas.microsoft.com/office/spreadsheetml/2009/9/main" objectType="CheckBox" fmlaLink="O29" lockText="1" noThreeD="1"/>
</file>

<file path=xl/ctrlProps/ctrlProp19.xml><?xml version="1.0" encoding="utf-8"?>
<formControlPr xmlns="http://schemas.microsoft.com/office/spreadsheetml/2009/9/main" objectType="CheckBox" fmlaLink="N29" lockText="1" noThreeD="1"/>
</file>

<file path=xl/ctrlProps/ctrlProp2.xml><?xml version="1.0" encoding="utf-8"?>
<formControlPr xmlns="http://schemas.microsoft.com/office/spreadsheetml/2009/9/main" objectType="CheckBox" fmlaLink="O14" lockText="1" noThreeD="1"/>
</file>

<file path=xl/ctrlProps/ctrlProp3.xml><?xml version="1.0" encoding="utf-8"?>
<formControlPr xmlns="http://schemas.microsoft.com/office/spreadsheetml/2009/9/main" objectType="Radio" firstButton="1" fmlaLink="N116"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fmlaLink="O24" lockText="1" noThreeD="1"/>
</file>

<file path=xl/ctrlProps/ctrlProp7.xml><?xml version="1.0" encoding="utf-8"?>
<formControlPr xmlns="http://schemas.microsoft.com/office/spreadsheetml/2009/9/main" objectType="CheckBox" fmlaLink="O30" lockText="1" noThreeD="1"/>
</file>

<file path=xl/ctrlProps/ctrlProp8.xml><?xml version="1.0" encoding="utf-8"?>
<formControlPr xmlns="http://schemas.microsoft.com/office/spreadsheetml/2009/9/main" objectType="CheckBox" fmlaLink="N24" lockText="1" noThreeD="1"/>
</file>

<file path=xl/ctrlProps/ctrlProp9.xml><?xml version="1.0" encoding="utf-8"?>
<formControlPr xmlns="http://schemas.microsoft.com/office/spreadsheetml/2009/9/main" objectType="CheckBox" fmlaLink="N30"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21893</xdr:rowOff>
    </xdr:from>
    <xdr:to>
      <xdr:col>2</xdr:col>
      <xdr:colOff>447675</xdr:colOff>
      <xdr:row>4</xdr:row>
      <xdr:rowOff>39688</xdr:rowOff>
    </xdr:to>
    <xdr:pic>
      <xdr:nvPicPr>
        <xdr:cNvPr id="2" name="Image 9" descr="LOGO GIRCI"/>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269940"/>
          <a:ext cx="1352947" cy="742092"/>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mc:AlternateContent xmlns:mc="http://schemas.openxmlformats.org/markup-compatibility/2006">
    <mc:Choice xmlns:a14="http://schemas.microsoft.com/office/drawing/2010/main" Requires="a14">
      <xdr:twoCellAnchor editAs="oneCell">
        <xdr:from>
          <xdr:col>6</xdr:col>
          <xdr:colOff>38100</xdr:colOff>
          <xdr:row>12</xdr:row>
          <xdr:rowOff>152400</xdr:rowOff>
        </xdr:from>
        <xdr:to>
          <xdr:col>6</xdr:col>
          <xdr:colOff>276225</xdr:colOff>
          <xdr:row>14</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solidFill>
              <a:srgbClr val="339966" mc:Ignorable="a14" a14:legacySpreadsheetColorIndex="57"/>
            </a:solidFill>
            <a:ln w="9525">
              <a:solidFill>
                <a:srgbClr val="339966" mc:Ignorable="a14" a14:legacySpreadsheetColorIndex="57"/>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12</xdr:row>
          <xdr:rowOff>152400</xdr:rowOff>
        </xdr:from>
        <xdr:to>
          <xdr:col>11</xdr:col>
          <xdr:colOff>285750</xdr:colOff>
          <xdr:row>13</xdr:row>
          <xdr:rowOff>180975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solidFill>
              <a:srgbClr val="0000FF" mc:Ignorable="a14" a14:legacySpreadsheetColorIndex="12"/>
            </a:solidFill>
            <a:ln w="9525">
              <a:solidFill>
                <a:srgbClr val="0000FF" mc:Ignorable="a14" a14:legacySpreadsheetColorIndex="12"/>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23</xdr:row>
          <xdr:rowOff>190500</xdr:rowOff>
        </xdr:from>
        <xdr:to>
          <xdr:col>11</xdr:col>
          <xdr:colOff>409575</xdr:colOff>
          <xdr:row>23</xdr:row>
          <xdr:rowOff>419100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solidFill>
              <a:srgbClr val="FF0000" mc:Ignorable="a14" a14:legacySpreadsheetColorIndex="10"/>
            </a:solidFill>
            <a:ln w="9525">
              <a:solidFill>
                <a:srgbClr val="FF0000" mc:Ignorable="a14" a14:legacySpreadsheetColorIndex="1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29</xdr:row>
          <xdr:rowOff>152400</xdr:rowOff>
        </xdr:from>
        <xdr:to>
          <xdr:col>11</xdr:col>
          <xdr:colOff>409575</xdr:colOff>
          <xdr:row>29</xdr:row>
          <xdr:rowOff>390525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solidFill>
              <a:srgbClr val="FF0000" mc:Ignorable="a14" a14:legacySpreadsheetColorIndex="10"/>
            </a:solidFill>
            <a:ln w="9525">
              <a:solidFill>
                <a:srgbClr val="FF0000" mc:Ignorable="a14" a14:legacySpreadsheetColorIndex="10"/>
              </a:solidFill>
              <a:miter lim="800000"/>
              <a:headEnd/>
              <a:tailEnd/>
            </a:ln>
          </xdr:spPr>
        </xdr:sp>
        <xdr:clientData/>
      </xdr:twoCellAnchor>
    </mc:Choice>
    <mc:Fallback/>
  </mc:AlternateContent>
  <xdr:oneCellAnchor>
    <xdr:from>
      <xdr:col>0</xdr:col>
      <xdr:colOff>333375</xdr:colOff>
      <xdr:row>55</xdr:row>
      <xdr:rowOff>76199</xdr:rowOff>
    </xdr:from>
    <xdr:ext cx="6954931" cy="2909643"/>
    <xdr:sp macro="" textlink="">
      <xdr:nvSpPr>
        <xdr:cNvPr id="3" name="ZoneTexte 2"/>
        <xdr:cNvSpPr txBox="1"/>
      </xdr:nvSpPr>
      <xdr:spPr>
        <a:xfrm>
          <a:off x="333375" y="15685993"/>
          <a:ext cx="6954931" cy="29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fr-FR" sz="1000" b="1">
              <a:solidFill>
                <a:schemeClr val="dk1"/>
              </a:solidFill>
              <a:effectLst/>
              <a:latin typeface="+mn-lt"/>
              <a:ea typeface="+mn-ea"/>
              <a:cs typeface="+mn-cs"/>
            </a:rPr>
            <a:t>Commentaires / Points forts / Points faibles </a:t>
          </a:r>
          <a:r>
            <a:rPr lang="fr-FR" sz="1000" b="0">
              <a:solidFill>
                <a:schemeClr val="dk1"/>
              </a:solidFill>
              <a:effectLst/>
              <a:latin typeface="+mn-lt"/>
              <a:ea typeface="+mn-ea"/>
              <a:cs typeface="+mn-cs"/>
            </a:rPr>
            <a:t>(</a:t>
          </a:r>
          <a:r>
            <a:rPr lang="fr-FR" sz="1000" b="0" i="1">
              <a:solidFill>
                <a:schemeClr val="dk1"/>
              </a:solidFill>
              <a:effectLst/>
              <a:latin typeface="+mn-lt"/>
              <a:ea typeface="+mn-ea"/>
              <a:cs typeface="+mn-cs"/>
            </a:rPr>
            <a:t>obligatoire</a:t>
          </a:r>
          <a:r>
            <a:rPr lang="fr-FR" sz="1000" b="0">
              <a:solidFill>
                <a:schemeClr val="dk1"/>
              </a:solidFill>
              <a:effectLst/>
              <a:latin typeface="+mn-lt"/>
              <a:ea typeface="+mn-ea"/>
              <a:cs typeface="+mn-cs"/>
            </a:rPr>
            <a:t>):</a:t>
          </a:r>
          <a:endParaRPr lang="fr-FR" sz="1000" b="1">
            <a:solidFill>
              <a:schemeClr val="dk1"/>
            </a:solidFill>
            <a:effectLst/>
            <a:latin typeface="+mn-lt"/>
            <a:ea typeface="+mn-ea"/>
            <a:cs typeface="+mn-cs"/>
          </a:endParaRPr>
        </a:p>
        <a:p>
          <a:endParaRPr lang="fr-FR" sz="1000"/>
        </a:p>
        <a:p>
          <a:endParaRPr lang="fr-FR" sz="1000"/>
        </a:p>
        <a:p>
          <a:endParaRPr lang="fr-FR" sz="1000"/>
        </a:p>
        <a:p>
          <a:endParaRPr lang="fr-FR" sz="1000"/>
        </a:p>
        <a:p>
          <a:endParaRPr lang="fr-FR" sz="1000"/>
        </a:p>
        <a:p>
          <a:endParaRPr lang="fr-FR" sz="1000"/>
        </a:p>
        <a:p>
          <a:endParaRPr lang="fr-FR" sz="1000"/>
        </a:p>
        <a:p>
          <a:endParaRPr lang="fr-FR" sz="1000"/>
        </a:p>
        <a:p>
          <a:endParaRPr lang="fr-FR" sz="1000"/>
        </a:p>
        <a:p>
          <a:endParaRPr lang="fr-FR" sz="1000"/>
        </a:p>
        <a:p>
          <a:endParaRPr lang="fr-FR" sz="1000"/>
        </a:p>
        <a:p>
          <a:endParaRPr lang="fr-FR" sz="1000"/>
        </a:p>
        <a:p>
          <a:endParaRPr lang="fr-FR" sz="1000"/>
        </a:p>
        <a:p>
          <a:endParaRPr lang="fr-FR" sz="1000"/>
        </a:p>
        <a:p>
          <a:endParaRPr lang="fr-FR" sz="1000"/>
        </a:p>
        <a:p>
          <a:endParaRPr lang="fr-FR" sz="1000"/>
        </a:p>
        <a:p>
          <a:endParaRPr lang="fr-FR" sz="1000"/>
        </a:p>
      </xdr:txBody>
    </xdr:sp>
    <xdr:clientData/>
  </xdr:oneCellAnchor>
  <mc:AlternateContent xmlns:mc="http://schemas.openxmlformats.org/markup-compatibility/2006">
    <mc:Choice xmlns:a14="http://schemas.microsoft.com/office/drawing/2010/main" Requires="a14">
      <xdr:twoCellAnchor editAs="oneCell">
        <xdr:from>
          <xdr:col>10</xdr:col>
          <xdr:colOff>190500</xdr:colOff>
          <xdr:row>23</xdr:row>
          <xdr:rowOff>180975</xdr:rowOff>
        </xdr:from>
        <xdr:to>
          <xdr:col>10</xdr:col>
          <xdr:colOff>409575</xdr:colOff>
          <xdr:row>23</xdr:row>
          <xdr:rowOff>419100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solidFill>
              <a:srgbClr val="969696" mc:Ignorable="a14" a14:legacySpreadsheetColorIndex="55"/>
            </a:solidFill>
            <a:ln w="9525">
              <a:solidFill>
                <a:srgbClr val="808080" mc:Ignorable="a14" a14:legacySpreadsheetColorIndex="23"/>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29</xdr:row>
          <xdr:rowOff>133350</xdr:rowOff>
        </xdr:from>
        <xdr:to>
          <xdr:col>10</xdr:col>
          <xdr:colOff>409575</xdr:colOff>
          <xdr:row>29</xdr:row>
          <xdr:rowOff>400050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solidFill>
              <a:srgbClr val="969696" mc:Ignorable="a14" a14:legacySpreadsheetColorIndex="55"/>
            </a:solidFill>
            <a:ln w="9525">
              <a:solidFill>
                <a:srgbClr val="808080" mc:Ignorable="a14" a14:legacySpreadsheetColorIndex="23"/>
              </a:solidFill>
              <a:miter lim="800000"/>
              <a:headEnd/>
              <a:tailEnd/>
            </a:ln>
          </xdr:spPr>
        </xdr:sp>
        <xdr:clientData/>
      </xdr:twoCellAnchor>
    </mc:Choice>
    <mc:Fallback/>
  </mc:AlternateContent>
  <xdr:oneCellAnchor>
    <xdr:from>
      <xdr:col>0</xdr:col>
      <xdr:colOff>333375</xdr:colOff>
      <xdr:row>79</xdr:row>
      <xdr:rowOff>85725</xdr:rowOff>
    </xdr:from>
    <xdr:ext cx="6954931" cy="3066160"/>
    <xdr:sp macro="" textlink="">
      <xdr:nvSpPr>
        <xdr:cNvPr id="23" name="ZoneTexte 22"/>
        <xdr:cNvSpPr txBox="1"/>
      </xdr:nvSpPr>
      <xdr:spPr>
        <a:xfrm>
          <a:off x="333375" y="21287254"/>
          <a:ext cx="6954931" cy="3066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fr-FR" sz="1000" b="1">
              <a:solidFill>
                <a:schemeClr val="dk1"/>
              </a:solidFill>
              <a:effectLst/>
              <a:latin typeface="+mn-lt"/>
              <a:ea typeface="+mn-ea"/>
              <a:cs typeface="+mn-cs"/>
            </a:rPr>
            <a:t>Commentaires / Points forts / Points faibles </a:t>
          </a:r>
          <a:r>
            <a:rPr lang="fr-FR" sz="1000" b="0">
              <a:solidFill>
                <a:schemeClr val="dk1"/>
              </a:solidFill>
              <a:effectLst/>
              <a:latin typeface="+mn-lt"/>
              <a:ea typeface="+mn-ea"/>
              <a:cs typeface="+mn-cs"/>
            </a:rPr>
            <a:t>(</a:t>
          </a:r>
          <a:r>
            <a:rPr lang="fr-FR" sz="1000" b="0" i="1">
              <a:solidFill>
                <a:schemeClr val="dk1"/>
              </a:solidFill>
              <a:effectLst/>
              <a:latin typeface="+mn-lt"/>
              <a:ea typeface="+mn-ea"/>
              <a:cs typeface="+mn-cs"/>
            </a:rPr>
            <a:t>obligatoire</a:t>
          </a:r>
          <a:r>
            <a:rPr lang="fr-FR" sz="1000" b="0">
              <a:solidFill>
                <a:schemeClr val="dk1"/>
              </a:solidFill>
              <a:effectLst/>
              <a:latin typeface="+mn-lt"/>
              <a:ea typeface="+mn-ea"/>
              <a:cs typeface="+mn-cs"/>
            </a:rPr>
            <a:t>):</a:t>
          </a:r>
          <a:endParaRPr lang="fr-FR" sz="1000" b="1">
            <a:solidFill>
              <a:schemeClr val="dk1"/>
            </a:solidFill>
            <a:effectLst/>
            <a:latin typeface="+mn-lt"/>
            <a:ea typeface="+mn-ea"/>
            <a:cs typeface="+mn-cs"/>
          </a:endParaRPr>
        </a:p>
        <a:p>
          <a:endParaRPr lang="fr-FR" sz="1000"/>
        </a:p>
        <a:p>
          <a:endParaRPr lang="fr-FR" sz="1000"/>
        </a:p>
        <a:p>
          <a:endParaRPr lang="fr-FR" sz="1000"/>
        </a:p>
        <a:p>
          <a:endParaRPr lang="fr-FR" sz="1000"/>
        </a:p>
        <a:p>
          <a:endParaRPr lang="fr-FR" sz="1000"/>
        </a:p>
        <a:p>
          <a:endParaRPr lang="fr-FR" sz="1000"/>
        </a:p>
        <a:p>
          <a:endParaRPr lang="fr-FR" sz="1000"/>
        </a:p>
        <a:p>
          <a:endParaRPr lang="fr-FR" sz="1000"/>
        </a:p>
        <a:p>
          <a:endParaRPr lang="fr-FR" sz="1000"/>
        </a:p>
        <a:p>
          <a:endParaRPr lang="fr-FR" sz="1000"/>
        </a:p>
        <a:p>
          <a:endParaRPr lang="fr-FR" sz="1000"/>
        </a:p>
        <a:p>
          <a:endParaRPr lang="fr-FR" sz="1000"/>
        </a:p>
        <a:p>
          <a:endParaRPr lang="fr-FR" sz="1000"/>
        </a:p>
        <a:p>
          <a:endParaRPr lang="fr-FR" sz="1000"/>
        </a:p>
        <a:p>
          <a:endParaRPr lang="fr-FR" sz="1000"/>
        </a:p>
        <a:p>
          <a:endParaRPr lang="fr-FR" sz="1000"/>
        </a:p>
        <a:p>
          <a:endParaRPr lang="fr-FR" sz="1000"/>
        </a:p>
        <a:p>
          <a:endParaRPr lang="fr-FR" sz="1000"/>
        </a:p>
      </xdr:txBody>
    </xdr:sp>
    <xdr:clientData/>
  </xdr:oneCellAnchor>
  <xdr:oneCellAnchor>
    <xdr:from>
      <xdr:col>0</xdr:col>
      <xdr:colOff>311130</xdr:colOff>
      <xdr:row>133</xdr:row>
      <xdr:rowOff>75241</xdr:rowOff>
    </xdr:from>
    <xdr:ext cx="6954931" cy="6947864"/>
    <xdr:sp macro="" textlink="">
      <xdr:nvSpPr>
        <xdr:cNvPr id="32" name="ZoneTexte 31"/>
        <xdr:cNvSpPr txBox="1"/>
      </xdr:nvSpPr>
      <xdr:spPr>
        <a:xfrm>
          <a:off x="311130" y="34040270"/>
          <a:ext cx="6954931" cy="69478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fr-FR" sz="1400" b="1" i="0" u="sng" strike="noStrike">
              <a:solidFill>
                <a:schemeClr val="dk1"/>
              </a:solidFill>
              <a:effectLst/>
              <a:latin typeface="+mn-lt"/>
              <a:ea typeface="+mn-ea"/>
              <a:cs typeface="+mn-cs"/>
            </a:rPr>
            <a:t>Commentaires de l’évaluateur / propositions d’amélioration (important à renseigner):</a:t>
          </a:r>
          <a:r>
            <a:rPr lang="fr-FR" sz="1400">
              <a:effectLst/>
            </a:rPr>
            <a:t> </a:t>
          </a:r>
        </a:p>
        <a:p>
          <a:pPr marL="0" marR="0" lvl="0" indent="0" algn="ctr" defTabSz="914400" eaLnBrk="1" fontAlgn="auto" latinLnBrk="0" hangingPunct="1">
            <a:lnSpc>
              <a:spcPct val="100000"/>
            </a:lnSpc>
            <a:spcBef>
              <a:spcPts val="0"/>
            </a:spcBef>
            <a:spcAft>
              <a:spcPts val="0"/>
            </a:spcAft>
            <a:buClrTx/>
            <a:buSzTx/>
            <a:buFontTx/>
            <a:buNone/>
            <a:tabLst/>
            <a:defRPr/>
          </a:pPr>
          <a:r>
            <a:rPr lang="fr-FR" sz="1400">
              <a:solidFill>
                <a:srgbClr val="FF0000"/>
              </a:solidFill>
              <a:effectLst/>
            </a:rPr>
            <a:t>N'hésitez pas à ajuster au besoin cette zone de texte et/ou insérer des lignes</a:t>
          </a:r>
        </a:p>
        <a:p>
          <a:pPr marL="0" marR="0" lvl="0" indent="0" defTabSz="914400" eaLnBrk="1" fontAlgn="auto" latinLnBrk="0" hangingPunct="1">
            <a:lnSpc>
              <a:spcPct val="100000"/>
            </a:lnSpc>
            <a:spcBef>
              <a:spcPts val="0"/>
            </a:spcBef>
            <a:spcAft>
              <a:spcPts val="0"/>
            </a:spcAft>
            <a:buClrTx/>
            <a:buSzTx/>
            <a:buFontTx/>
            <a:buNone/>
            <a:tabLst/>
            <a:defRPr/>
          </a:pPr>
          <a:endParaRPr lang="fr-F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fr-FR" sz="1000"/>
        </a:p>
        <a:p>
          <a:pPr marL="0" marR="0" lvl="0" indent="0" defTabSz="914400" eaLnBrk="1" fontAlgn="auto" latinLnBrk="0" hangingPunct="1">
            <a:lnSpc>
              <a:spcPct val="100000"/>
            </a:lnSpc>
            <a:spcBef>
              <a:spcPts val="0"/>
            </a:spcBef>
            <a:spcAft>
              <a:spcPts val="0"/>
            </a:spcAft>
            <a:buClrTx/>
            <a:buSzTx/>
            <a:buFontTx/>
            <a:buNone/>
            <a:tabLst/>
            <a:defRPr/>
          </a:pPr>
          <a:endParaRPr lang="fr-FR" sz="1000"/>
        </a:p>
        <a:p>
          <a:pPr marL="0" marR="0" lvl="0" indent="0" defTabSz="914400" eaLnBrk="1" fontAlgn="auto" latinLnBrk="0" hangingPunct="1">
            <a:lnSpc>
              <a:spcPct val="100000"/>
            </a:lnSpc>
            <a:spcBef>
              <a:spcPts val="0"/>
            </a:spcBef>
            <a:spcAft>
              <a:spcPts val="0"/>
            </a:spcAft>
            <a:buClrTx/>
            <a:buSzTx/>
            <a:buFontTx/>
            <a:buNone/>
            <a:tabLst/>
            <a:defRPr/>
          </a:pPr>
          <a:endParaRPr lang="fr-FR" sz="1000"/>
        </a:p>
        <a:p>
          <a:pPr marL="0" marR="0" lvl="0" indent="0" defTabSz="914400" eaLnBrk="1" fontAlgn="auto" latinLnBrk="0" hangingPunct="1">
            <a:lnSpc>
              <a:spcPct val="100000"/>
            </a:lnSpc>
            <a:spcBef>
              <a:spcPts val="0"/>
            </a:spcBef>
            <a:spcAft>
              <a:spcPts val="0"/>
            </a:spcAft>
            <a:buClrTx/>
            <a:buSzTx/>
            <a:buFontTx/>
            <a:buNone/>
            <a:tabLst/>
            <a:defRPr/>
          </a:pPr>
          <a:endParaRPr lang="fr-FR" sz="1000"/>
        </a:p>
        <a:p>
          <a:pPr marL="0" marR="0" lvl="0" indent="0" defTabSz="914400" eaLnBrk="1" fontAlgn="auto" latinLnBrk="0" hangingPunct="1">
            <a:lnSpc>
              <a:spcPct val="100000"/>
            </a:lnSpc>
            <a:spcBef>
              <a:spcPts val="0"/>
            </a:spcBef>
            <a:spcAft>
              <a:spcPts val="0"/>
            </a:spcAft>
            <a:buClrTx/>
            <a:buSzTx/>
            <a:buFontTx/>
            <a:buNone/>
            <a:tabLst/>
            <a:defRPr/>
          </a:pPr>
          <a:endParaRPr lang="fr-FR" sz="1000"/>
        </a:p>
        <a:p>
          <a:pPr marL="0" marR="0" lvl="0" indent="0" defTabSz="914400" eaLnBrk="1" fontAlgn="auto" latinLnBrk="0" hangingPunct="1">
            <a:lnSpc>
              <a:spcPct val="100000"/>
            </a:lnSpc>
            <a:spcBef>
              <a:spcPts val="0"/>
            </a:spcBef>
            <a:spcAft>
              <a:spcPts val="0"/>
            </a:spcAft>
            <a:buClrTx/>
            <a:buSzTx/>
            <a:buFontTx/>
            <a:buNone/>
            <a:tabLst/>
            <a:defRPr/>
          </a:pPr>
          <a:endParaRPr lang="fr-FR" sz="1000"/>
        </a:p>
        <a:p>
          <a:pPr marL="0" marR="0" lvl="0" indent="0" defTabSz="914400" eaLnBrk="1" fontAlgn="auto" latinLnBrk="0" hangingPunct="1">
            <a:lnSpc>
              <a:spcPct val="100000"/>
            </a:lnSpc>
            <a:spcBef>
              <a:spcPts val="0"/>
            </a:spcBef>
            <a:spcAft>
              <a:spcPts val="0"/>
            </a:spcAft>
            <a:buClrTx/>
            <a:buSzTx/>
            <a:buFontTx/>
            <a:buNone/>
            <a:tabLst/>
            <a:defRPr/>
          </a:pPr>
          <a:endParaRPr lang="fr-FR" sz="1000"/>
        </a:p>
        <a:p>
          <a:pPr marL="0" marR="0" lvl="0" indent="0" defTabSz="914400" eaLnBrk="1" fontAlgn="auto" latinLnBrk="0" hangingPunct="1">
            <a:lnSpc>
              <a:spcPct val="100000"/>
            </a:lnSpc>
            <a:spcBef>
              <a:spcPts val="0"/>
            </a:spcBef>
            <a:spcAft>
              <a:spcPts val="0"/>
            </a:spcAft>
            <a:buClrTx/>
            <a:buSzTx/>
            <a:buFontTx/>
            <a:buNone/>
            <a:tabLst/>
            <a:defRPr/>
          </a:pPr>
          <a:endParaRPr lang="fr-FR" sz="1000"/>
        </a:p>
      </xdr:txBody>
    </xdr:sp>
    <xdr:clientData/>
  </xdr:oneCellAnchor>
  <mc:AlternateContent xmlns:mc="http://schemas.openxmlformats.org/markup-compatibility/2006">
    <mc:Choice xmlns:a14="http://schemas.microsoft.com/office/drawing/2010/main" Requires="a14">
      <xdr:twoCellAnchor editAs="oneCell">
        <xdr:from>
          <xdr:col>9</xdr:col>
          <xdr:colOff>219075</xdr:colOff>
          <xdr:row>113</xdr:row>
          <xdr:rowOff>66675</xdr:rowOff>
        </xdr:from>
        <xdr:to>
          <xdr:col>9</xdr:col>
          <xdr:colOff>419100</xdr:colOff>
          <xdr:row>113</xdr:row>
          <xdr:rowOff>257175</xdr:rowOff>
        </xdr:to>
        <xdr:sp macro="" textlink="">
          <xdr:nvSpPr>
            <xdr:cNvPr id="1086" name="Option Button 62" hidden="1">
              <a:extLst>
                <a:ext uri="{63B3BB69-23CF-44E3-9099-C40C66FF867C}">
                  <a14:compatExt spid="_x0000_s1086"/>
                </a:ext>
              </a:extLst>
            </xdr:cNvPr>
            <xdr:cNvSpPr/>
          </xdr:nvSpPr>
          <xdr:spPr bwMode="auto">
            <a:xfrm>
              <a:off x="0" y="0"/>
              <a:ext cx="0" cy="0"/>
            </a:xfrm>
            <a:prstGeom prst="rect">
              <a:avLst/>
            </a:prstGeom>
            <a:solidFill>
              <a:srgbClr val="969696" mc:Ignorable="a14" a14:legacySpreadsheetColorIndex="5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114</xdr:row>
          <xdr:rowOff>66675</xdr:rowOff>
        </xdr:from>
        <xdr:to>
          <xdr:col>9</xdr:col>
          <xdr:colOff>419100</xdr:colOff>
          <xdr:row>114</xdr:row>
          <xdr:rowOff>257175</xdr:rowOff>
        </xdr:to>
        <xdr:sp macro="" textlink="">
          <xdr:nvSpPr>
            <xdr:cNvPr id="1087" name="Option Button 63" hidden="1">
              <a:extLst>
                <a:ext uri="{63B3BB69-23CF-44E3-9099-C40C66FF867C}">
                  <a14:compatExt spid="_x0000_s1087"/>
                </a:ext>
              </a:extLst>
            </xdr:cNvPr>
            <xdr:cNvSpPr/>
          </xdr:nvSpPr>
          <xdr:spPr bwMode="auto">
            <a:xfrm>
              <a:off x="0" y="0"/>
              <a:ext cx="0" cy="0"/>
            </a:xfrm>
            <a:prstGeom prst="rect">
              <a:avLst/>
            </a:prstGeom>
            <a:solidFill>
              <a:srgbClr val="969696" mc:Ignorable="a14" a14:legacySpreadsheetColorIndex="5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115</xdr:row>
          <xdr:rowOff>57150</xdr:rowOff>
        </xdr:from>
        <xdr:to>
          <xdr:col>9</xdr:col>
          <xdr:colOff>419100</xdr:colOff>
          <xdr:row>115</xdr:row>
          <xdr:rowOff>247650</xdr:rowOff>
        </xdr:to>
        <xdr:sp macro="" textlink="">
          <xdr:nvSpPr>
            <xdr:cNvPr id="1088" name="Option Button 64" hidden="1">
              <a:extLst>
                <a:ext uri="{63B3BB69-23CF-44E3-9099-C40C66FF867C}">
                  <a14:compatExt spid="_x0000_s1088"/>
                </a:ext>
              </a:extLst>
            </xdr:cNvPr>
            <xdr:cNvSpPr/>
          </xdr:nvSpPr>
          <xdr:spPr bwMode="auto">
            <a:xfrm>
              <a:off x="0" y="0"/>
              <a:ext cx="0" cy="0"/>
            </a:xfrm>
            <a:prstGeom prst="rect">
              <a:avLst/>
            </a:prstGeom>
            <a:solidFill>
              <a:srgbClr val="969696" mc:Ignorable="a14" a14:legacySpreadsheetColorIndex="5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330049</xdr:colOff>
      <xdr:row>126</xdr:row>
      <xdr:rowOff>39686</xdr:rowOff>
    </xdr:from>
    <xdr:to>
      <xdr:col>6</xdr:col>
      <xdr:colOff>486173</xdr:colOff>
      <xdr:row>129</xdr:row>
      <xdr:rowOff>0</xdr:rowOff>
    </xdr:to>
    <xdr:sp macro="" textlink="">
      <xdr:nvSpPr>
        <xdr:cNvPr id="33" name="Zone de texte 2"/>
        <xdr:cNvSpPr txBox="1">
          <a:spLocks noChangeArrowheads="1"/>
        </xdr:cNvSpPr>
      </xdr:nvSpPr>
      <xdr:spPr bwMode="auto">
        <a:xfrm>
          <a:off x="330049" y="49351405"/>
          <a:ext cx="3638702" cy="929879"/>
        </a:xfrm>
        <a:prstGeom prst="rect">
          <a:avLst/>
        </a:prstGeom>
        <a:noFill/>
        <a:ln w="9525">
          <a:solidFill>
            <a:srgbClr val="FFFFFF"/>
          </a:solidFill>
          <a:miter lim="800000"/>
          <a:headEnd/>
          <a:tailEnd/>
        </a:ln>
      </xdr:spPr>
      <xdr:txBody>
        <a:bodyPr rot="0" vert="horz" wrap="square" lIns="91440" tIns="45720" rIns="91440" bIns="45720" anchor="t" anchorCtr="0" upright="1">
          <a:noAutofit/>
        </a:bodyPr>
        <a:lstStyle/>
        <a:p>
          <a:pPr>
            <a:spcAft>
              <a:spcPts val="0"/>
            </a:spcAft>
          </a:pPr>
          <a:r>
            <a:rPr lang="fr-FR" sz="1000" i="1">
              <a:effectLst/>
              <a:latin typeface="Times New Roman" panose="02020603050405020304" pitchFamily="18" charset="0"/>
              <a:ea typeface="Times New Roman" panose="02020603050405020304" pitchFamily="18" charset="0"/>
            </a:rPr>
            <a:t>Pour information,</a:t>
          </a:r>
          <a:r>
            <a:rPr lang="fr-FR" sz="1000" i="1" baseline="0">
              <a:effectLst/>
              <a:latin typeface="Times New Roman" panose="02020603050405020304" pitchFamily="18" charset="0"/>
              <a:ea typeface="Times New Roman" panose="02020603050405020304" pitchFamily="18" charset="0"/>
            </a:rPr>
            <a:t> tableau de correspondance Note sur 20 / Avis :</a:t>
          </a:r>
          <a:endParaRPr lang="fr-FR" sz="1000" i="1">
            <a:effectLst/>
            <a:latin typeface="Times New Roman" panose="02020603050405020304" pitchFamily="18" charset="0"/>
            <a:ea typeface="Times New Roman" panose="02020603050405020304" pitchFamily="18" charset="0"/>
          </a:endParaRPr>
        </a:p>
        <a:p>
          <a:pPr>
            <a:spcAft>
              <a:spcPts val="0"/>
            </a:spcAft>
          </a:pPr>
          <a:r>
            <a:rPr lang="fr-FR" sz="1000" i="1">
              <a:effectLst/>
              <a:latin typeface="Times New Roman" panose="02020603050405020304" pitchFamily="18" charset="0"/>
              <a:ea typeface="Times New Roman" panose="02020603050405020304" pitchFamily="18" charset="0"/>
              <a:sym typeface="Webdings" panose="05030102010509060703" pitchFamily="18" charset="2"/>
            </a:rPr>
            <a:t>-</a:t>
          </a:r>
          <a:r>
            <a:rPr lang="fr-FR" sz="1000" i="1" baseline="0">
              <a:effectLst/>
              <a:latin typeface="Times New Roman" panose="02020603050405020304" pitchFamily="18" charset="0"/>
              <a:ea typeface="Times New Roman" panose="02020603050405020304" pitchFamily="18" charset="0"/>
              <a:sym typeface="Webdings" panose="05030102010509060703" pitchFamily="18" charset="2"/>
            </a:rPr>
            <a:t> </a:t>
          </a:r>
          <a:r>
            <a:rPr lang="fr-FR" sz="1000" i="1">
              <a:effectLst/>
              <a:latin typeface="Times New Roman" panose="02020603050405020304" pitchFamily="18" charset="0"/>
              <a:ea typeface="Times New Roman" panose="02020603050405020304" pitchFamily="18" charset="0"/>
            </a:rPr>
            <a:t>16 ≤ note ≤ 20 correspond en général à un avis très favorable</a:t>
          </a:r>
        </a:p>
        <a:p>
          <a:pPr>
            <a:spcAft>
              <a:spcPts val="0"/>
            </a:spcAft>
          </a:pPr>
          <a:r>
            <a:rPr lang="fr-FR" sz="1000" i="1">
              <a:effectLst/>
              <a:latin typeface="Times New Roman" panose="02020603050405020304" pitchFamily="18" charset="0"/>
              <a:ea typeface="Times New Roman" panose="02020603050405020304" pitchFamily="18" charset="0"/>
            </a:rPr>
            <a:t>- 13 ≤ note &lt; 16 : avis favorable</a:t>
          </a:r>
        </a:p>
        <a:p>
          <a:pPr>
            <a:spcAft>
              <a:spcPts val="0"/>
            </a:spcAft>
          </a:pPr>
          <a:r>
            <a:rPr lang="fr-FR" sz="1000" i="1">
              <a:effectLst/>
              <a:latin typeface="Times New Roman" panose="02020603050405020304" pitchFamily="18" charset="0"/>
              <a:ea typeface="Times New Roman" panose="02020603050405020304" pitchFamily="18" charset="0"/>
            </a:rPr>
            <a:t>- 10 ≤ note &lt; 13 :  avis réservé</a:t>
          </a:r>
        </a:p>
        <a:p>
          <a:pPr>
            <a:spcAft>
              <a:spcPts val="0"/>
            </a:spcAft>
          </a:pPr>
          <a:r>
            <a:rPr lang="fr-FR" sz="1000" i="1">
              <a:effectLst/>
              <a:latin typeface="Times New Roman" panose="02020603050405020304" pitchFamily="18" charset="0"/>
              <a:ea typeface="Times New Roman" panose="02020603050405020304" pitchFamily="18" charset="0"/>
            </a:rPr>
            <a:t>-  note &lt; 10 : à rejeter.</a:t>
          </a:r>
        </a:p>
        <a:p>
          <a:pPr>
            <a:spcAft>
              <a:spcPts val="0"/>
            </a:spcAft>
          </a:pPr>
          <a:endParaRPr lang="fr-FR" sz="1000" i="1">
            <a:effectLst/>
            <a:latin typeface="Times New Roman" panose="02020603050405020304" pitchFamily="18" charset="0"/>
            <a:ea typeface="Times New Roman" panose="02020603050405020304" pitchFamily="18" charset="0"/>
          </a:endParaRPr>
        </a:p>
      </xdr:txBody>
    </xdr:sp>
    <xdr:clientData fLocksWithSheet="0"/>
  </xdr:twoCellAnchor>
  <mc:AlternateContent xmlns:mc="http://schemas.openxmlformats.org/markup-compatibility/2006">
    <mc:Choice xmlns:a14="http://schemas.microsoft.com/office/drawing/2010/main" Requires="a14">
      <xdr:twoCellAnchor editAs="oneCell">
        <xdr:from>
          <xdr:col>11</xdr:col>
          <xdr:colOff>190500</xdr:colOff>
          <xdr:row>24</xdr:row>
          <xdr:rowOff>190500</xdr:rowOff>
        </xdr:from>
        <xdr:to>
          <xdr:col>11</xdr:col>
          <xdr:colOff>409575</xdr:colOff>
          <xdr:row>24</xdr:row>
          <xdr:rowOff>419100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solidFill>
              <a:srgbClr val="FF0000" mc:Ignorable="a14" a14:legacySpreadsheetColorIndex="10"/>
            </a:solidFill>
            <a:ln w="9525">
              <a:solidFill>
                <a:srgbClr val="FF0000" mc:Ignorable="a14" a14:legacySpreadsheetColorIndex="1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24</xdr:row>
          <xdr:rowOff>180975</xdr:rowOff>
        </xdr:from>
        <xdr:to>
          <xdr:col>10</xdr:col>
          <xdr:colOff>409575</xdr:colOff>
          <xdr:row>24</xdr:row>
          <xdr:rowOff>419100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solidFill>
              <a:srgbClr val="969696" mc:Ignorable="a14" a14:legacySpreadsheetColorIndex="55"/>
            </a:solidFill>
            <a:ln w="9525">
              <a:solidFill>
                <a:srgbClr val="808080" mc:Ignorable="a14" a14:legacySpreadsheetColorIndex="23"/>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25</xdr:row>
          <xdr:rowOff>161925</xdr:rowOff>
        </xdr:from>
        <xdr:to>
          <xdr:col>11</xdr:col>
          <xdr:colOff>409575</xdr:colOff>
          <xdr:row>25</xdr:row>
          <xdr:rowOff>390525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solidFill>
              <a:srgbClr val="FF0000" mc:Ignorable="a14" a14:legacySpreadsheetColorIndex="10"/>
            </a:solidFill>
            <a:ln w="9525">
              <a:solidFill>
                <a:srgbClr val="FF0000" mc:Ignorable="a14" a14:legacySpreadsheetColorIndex="1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25</xdr:row>
          <xdr:rowOff>152400</xdr:rowOff>
        </xdr:from>
        <xdr:to>
          <xdr:col>10</xdr:col>
          <xdr:colOff>409575</xdr:colOff>
          <xdr:row>25</xdr:row>
          <xdr:rowOff>390525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solidFill>
              <a:srgbClr val="969696" mc:Ignorable="a14" a14:legacySpreadsheetColorIndex="55"/>
            </a:solidFill>
            <a:ln w="9525">
              <a:solidFill>
                <a:srgbClr val="808080" mc:Ignorable="a14" a14:legacySpreadsheetColorIndex="23"/>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26</xdr:row>
          <xdr:rowOff>514350</xdr:rowOff>
        </xdr:from>
        <xdr:to>
          <xdr:col>11</xdr:col>
          <xdr:colOff>409575</xdr:colOff>
          <xdr:row>26</xdr:row>
          <xdr:rowOff>742950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solidFill>
              <a:srgbClr val="FF0000" mc:Ignorable="a14" a14:legacySpreadsheetColorIndex="10"/>
            </a:solidFill>
            <a:ln w="9525">
              <a:solidFill>
                <a:srgbClr val="FF0000" mc:Ignorable="a14" a14:legacySpreadsheetColorIndex="1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26</xdr:row>
          <xdr:rowOff>504825</xdr:rowOff>
        </xdr:from>
        <xdr:to>
          <xdr:col>10</xdr:col>
          <xdr:colOff>409575</xdr:colOff>
          <xdr:row>26</xdr:row>
          <xdr:rowOff>742950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solidFill>
              <a:srgbClr val="969696" mc:Ignorable="a14" a14:legacySpreadsheetColorIndex="55"/>
            </a:solidFill>
            <a:ln w="9525">
              <a:solidFill>
                <a:srgbClr val="808080" mc:Ignorable="a14" a14:legacySpreadsheetColorIndex="23"/>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27</xdr:row>
          <xdr:rowOff>323850</xdr:rowOff>
        </xdr:from>
        <xdr:to>
          <xdr:col>11</xdr:col>
          <xdr:colOff>409575</xdr:colOff>
          <xdr:row>27</xdr:row>
          <xdr:rowOff>552450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solidFill>
              <a:srgbClr val="FF0000" mc:Ignorable="a14" a14:legacySpreadsheetColorIndex="10"/>
            </a:solidFill>
            <a:ln w="9525">
              <a:solidFill>
                <a:srgbClr val="FF0000" mc:Ignorable="a14" a14:legacySpreadsheetColorIndex="1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27</xdr:row>
          <xdr:rowOff>314325</xdr:rowOff>
        </xdr:from>
        <xdr:to>
          <xdr:col>10</xdr:col>
          <xdr:colOff>409575</xdr:colOff>
          <xdr:row>27</xdr:row>
          <xdr:rowOff>552450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solidFill>
              <a:srgbClr val="969696" mc:Ignorable="a14" a14:legacySpreadsheetColorIndex="55"/>
            </a:solidFill>
            <a:ln w="9525">
              <a:solidFill>
                <a:srgbClr val="808080" mc:Ignorable="a14" a14:legacySpreadsheetColorIndex="23"/>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28</xdr:row>
          <xdr:rowOff>180975</xdr:rowOff>
        </xdr:from>
        <xdr:to>
          <xdr:col>11</xdr:col>
          <xdr:colOff>409575</xdr:colOff>
          <xdr:row>28</xdr:row>
          <xdr:rowOff>409575</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solidFill>
              <a:srgbClr val="FF0000" mc:Ignorable="a14" a14:legacySpreadsheetColorIndex="10"/>
            </a:solidFill>
            <a:ln w="9525">
              <a:solidFill>
                <a:srgbClr val="FF0000" mc:Ignorable="a14" a14:legacySpreadsheetColorIndex="1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28</xdr:row>
          <xdr:rowOff>171450</xdr:rowOff>
        </xdr:from>
        <xdr:to>
          <xdr:col>10</xdr:col>
          <xdr:colOff>409575</xdr:colOff>
          <xdr:row>28</xdr:row>
          <xdr:rowOff>409575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solidFill>
              <a:srgbClr val="969696" mc:Ignorable="a14" a14:legacySpreadsheetColorIndex="55"/>
            </a:solidFill>
            <a:ln w="9525">
              <a:solidFill>
                <a:srgbClr val="808080" mc:Ignorable="a14" a14:legacySpreadsheetColorIndex="23"/>
              </a:solidFill>
              <a:miter lim="800000"/>
              <a:headEnd/>
              <a:tailEnd/>
            </a:ln>
          </xdr:spPr>
        </xdr:sp>
        <xdr:clientData/>
      </xdr:twoCellAnchor>
    </mc:Choice>
    <mc:Fallback/>
  </mc:AlternateContent>
  <xdr:twoCellAnchor>
    <xdr:from>
      <xdr:col>19</xdr:col>
      <xdr:colOff>0</xdr:colOff>
      <xdr:row>56</xdr:row>
      <xdr:rowOff>0</xdr:rowOff>
    </xdr:from>
    <xdr:to>
      <xdr:col>23</xdr:col>
      <xdr:colOff>136758</xdr:colOff>
      <xdr:row>67</xdr:row>
      <xdr:rowOff>10991</xdr:rowOff>
    </xdr:to>
    <xdr:sp macro="" textlink="">
      <xdr:nvSpPr>
        <xdr:cNvPr id="41" name="ZoneTexte 40"/>
        <xdr:cNvSpPr txBox="1"/>
      </xdr:nvSpPr>
      <xdr:spPr>
        <a:xfrm>
          <a:off x="8617324" y="15800294"/>
          <a:ext cx="2557228" cy="210649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200"/>
            <a:t>N.B. : </a:t>
          </a:r>
        </a:p>
        <a:p>
          <a:r>
            <a:rPr lang="fr-FR" sz="1200"/>
            <a:t>La</a:t>
          </a:r>
          <a:r>
            <a:rPr lang="fr-FR" sz="1200" baseline="0"/>
            <a:t> hauteur des </a:t>
          </a:r>
          <a:r>
            <a:rPr lang="fr-FR" sz="1200"/>
            <a:t>zones</a:t>
          </a:r>
          <a:r>
            <a:rPr lang="fr-FR" sz="1200" baseline="0"/>
            <a:t> de texte peuvent être redimensionnées</a:t>
          </a:r>
          <a:r>
            <a:rPr lang="fr-FR" sz="1200"/>
            <a:t> au besoin, soit :</a:t>
          </a:r>
        </a:p>
        <a:p>
          <a:r>
            <a:rPr lang="fr-FR" sz="1200"/>
            <a:t>- en agissant directement</a:t>
          </a:r>
          <a:r>
            <a:rPr lang="fr-FR" sz="1200" baseline="0"/>
            <a:t> sur les </a:t>
          </a:r>
          <a:r>
            <a:rPr lang="fr-FR" sz="1200" b="1" baseline="0"/>
            <a:t>poignées (glisser vers le haut/bas)</a:t>
          </a:r>
          <a:endParaRPr lang="fr-FR" sz="1200" b="1"/>
        </a:p>
        <a:p>
          <a:r>
            <a:rPr lang="fr-FR" sz="1200"/>
            <a:t>- ou</a:t>
          </a:r>
          <a:r>
            <a:rPr lang="fr-FR" sz="1200" baseline="0"/>
            <a:t> en</a:t>
          </a:r>
          <a:r>
            <a:rPr lang="fr-FR" sz="1200"/>
            <a:t> </a:t>
          </a:r>
          <a:r>
            <a:rPr lang="fr-FR" sz="1200" b="1"/>
            <a:t>insérant</a:t>
          </a:r>
          <a:r>
            <a:rPr lang="fr-FR" sz="1200" b="1" baseline="0"/>
            <a:t> des</a:t>
          </a:r>
          <a:r>
            <a:rPr lang="fr-FR" sz="1200" b="1"/>
            <a:t> lignes</a:t>
          </a:r>
          <a:r>
            <a:rPr lang="fr-FR" sz="1200" b="0"/>
            <a:t> au niveau de la zone</a:t>
          </a:r>
          <a:r>
            <a:rPr lang="fr-FR" sz="1200" b="0" baseline="0"/>
            <a:t> texte</a:t>
          </a:r>
          <a:endParaRPr lang="fr-FR" sz="1200" b="0"/>
        </a:p>
        <a:p>
          <a:r>
            <a:rPr lang="fr-FR" sz="1100" i="1">
              <a:solidFill>
                <a:srgbClr val="C00000"/>
              </a:solidFill>
            </a:rPr>
            <a:t>(clic droit sur numéro de</a:t>
          </a:r>
          <a:r>
            <a:rPr lang="fr-FR" sz="1100" i="1" baseline="0">
              <a:solidFill>
                <a:srgbClr val="C00000"/>
              </a:solidFill>
            </a:rPr>
            <a:t> ligne</a:t>
          </a:r>
          <a:r>
            <a:rPr lang="fr-FR" sz="1100" i="1">
              <a:solidFill>
                <a:srgbClr val="C00000"/>
              </a:solidFill>
            </a:rPr>
            <a:t> &gt; insertion &gt; puis Ctrl + Y pour</a:t>
          </a:r>
          <a:r>
            <a:rPr lang="fr-FR" sz="1100" i="1" baseline="0">
              <a:solidFill>
                <a:srgbClr val="C00000"/>
              </a:solidFill>
            </a:rPr>
            <a:t> répéter l'opération</a:t>
          </a:r>
          <a:r>
            <a:rPr lang="fr-FR" sz="1100" i="1">
              <a:solidFill>
                <a:srgbClr val="C00000"/>
              </a:solidFill>
            </a:rPr>
            <a:t>) </a:t>
          </a:r>
          <a:endParaRPr lang="fr-FR" sz="1200">
            <a:solidFill>
              <a:srgbClr val="C00000"/>
            </a:solidFill>
          </a:endParaRPr>
        </a:p>
      </xdr:txBody>
    </xdr:sp>
    <xdr:clientData/>
  </xdr:twoCellAnchor>
  <xdr:twoCellAnchor>
    <xdr:from>
      <xdr:col>20</xdr:col>
      <xdr:colOff>0</xdr:colOff>
      <xdr:row>219</xdr:row>
      <xdr:rowOff>0</xdr:rowOff>
    </xdr:from>
    <xdr:to>
      <xdr:col>24</xdr:col>
      <xdr:colOff>571500</xdr:colOff>
      <xdr:row>224</xdr:row>
      <xdr:rowOff>51892</xdr:rowOff>
    </xdr:to>
    <xdr:grpSp>
      <xdr:nvGrpSpPr>
        <xdr:cNvPr id="42" name="Groupe 41"/>
        <xdr:cNvGrpSpPr/>
      </xdr:nvGrpSpPr>
      <xdr:grpSpPr>
        <a:xfrm>
          <a:off x="9408583" y="50863500"/>
          <a:ext cx="3026834" cy="1004392"/>
          <a:chOff x="9733359" y="55480796"/>
          <a:chExt cx="2991971" cy="1160342"/>
        </a:xfrm>
      </xdr:grpSpPr>
      <xdr:pic>
        <xdr:nvPicPr>
          <xdr:cNvPr id="43" name="Image 42"/>
          <xdr:cNvPicPr>
            <a:picLocks noChangeAspect="1"/>
          </xdr:cNvPicPr>
        </xdr:nvPicPr>
        <xdr:blipFill>
          <a:blip xmlns:r="http://schemas.openxmlformats.org/officeDocument/2006/relationships" r:embed="rId2"/>
          <a:stretch>
            <a:fillRect/>
          </a:stretch>
        </xdr:blipFill>
        <xdr:spPr>
          <a:xfrm>
            <a:off x="9733359" y="56098281"/>
            <a:ext cx="1066667" cy="542857"/>
          </a:xfrm>
          <a:prstGeom prst="rect">
            <a:avLst/>
          </a:prstGeom>
        </xdr:spPr>
      </xdr:pic>
      <xdr:cxnSp macro="">
        <xdr:nvCxnSpPr>
          <xdr:cNvPr id="44" name="Connecteur droit avec flèche 43"/>
          <xdr:cNvCxnSpPr/>
        </xdr:nvCxnSpPr>
        <xdr:spPr>
          <a:xfrm>
            <a:off x="10398124" y="56266953"/>
            <a:ext cx="0" cy="267891"/>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sp macro="" textlink="">
        <xdr:nvSpPr>
          <xdr:cNvPr id="45" name="ZoneTexte 44"/>
          <xdr:cNvSpPr txBox="1"/>
        </xdr:nvSpPr>
        <xdr:spPr>
          <a:xfrm>
            <a:off x="10787856" y="55480796"/>
            <a:ext cx="1937474" cy="9921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N.B : </a:t>
            </a:r>
          </a:p>
          <a:p>
            <a:r>
              <a:rPr lang="fr-FR" sz="1100"/>
              <a:t>Pour adapter la zone d'impression,</a:t>
            </a:r>
            <a:r>
              <a:rPr lang="fr-FR" sz="1100" baseline="0"/>
              <a:t> faites glisser la ligne de base bleue vers le bas</a:t>
            </a:r>
            <a:endParaRPr lang="fr-FR" sz="1100"/>
          </a:p>
        </xdr:txBody>
      </xdr:sp>
    </xdr:grpSp>
    <xdr:clientData/>
  </xdr:twoCellAnchor>
  <xdr:twoCellAnchor>
    <xdr:from>
      <xdr:col>19</xdr:col>
      <xdr:colOff>0</xdr:colOff>
      <xdr:row>133</xdr:row>
      <xdr:rowOff>0</xdr:rowOff>
    </xdr:from>
    <xdr:to>
      <xdr:col>23</xdr:col>
      <xdr:colOff>136758</xdr:colOff>
      <xdr:row>143</xdr:row>
      <xdr:rowOff>145461</xdr:rowOff>
    </xdr:to>
    <xdr:sp macro="" textlink="">
      <xdr:nvSpPr>
        <xdr:cNvPr id="46" name="ZoneTexte 45"/>
        <xdr:cNvSpPr txBox="1"/>
      </xdr:nvSpPr>
      <xdr:spPr>
        <a:xfrm>
          <a:off x="8617324" y="33965029"/>
          <a:ext cx="2557228" cy="210649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200"/>
            <a:t>N.B. : </a:t>
          </a:r>
        </a:p>
        <a:p>
          <a:r>
            <a:rPr lang="fr-FR" sz="1200"/>
            <a:t>La</a:t>
          </a:r>
          <a:r>
            <a:rPr lang="fr-FR" sz="1200" baseline="0"/>
            <a:t> hauteur des </a:t>
          </a:r>
          <a:r>
            <a:rPr lang="fr-FR" sz="1200"/>
            <a:t>zones</a:t>
          </a:r>
          <a:r>
            <a:rPr lang="fr-FR" sz="1200" baseline="0"/>
            <a:t> de texte peuvent être redimensionnées</a:t>
          </a:r>
          <a:r>
            <a:rPr lang="fr-FR" sz="1200"/>
            <a:t> au besoin, soit :</a:t>
          </a:r>
        </a:p>
        <a:p>
          <a:r>
            <a:rPr lang="fr-FR" sz="1200"/>
            <a:t>- en agissant directement</a:t>
          </a:r>
          <a:r>
            <a:rPr lang="fr-FR" sz="1200" baseline="0"/>
            <a:t> sur les </a:t>
          </a:r>
          <a:r>
            <a:rPr lang="fr-FR" sz="1200" b="1" baseline="0"/>
            <a:t>poignées (glisser vers le haut/bas)</a:t>
          </a:r>
          <a:endParaRPr lang="fr-FR" sz="1200" b="1"/>
        </a:p>
        <a:p>
          <a:r>
            <a:rPr lang="fr-FR" sz="1200"/>
            <a:t>- ou</a:t>
          </a:r>
          <a:r>
            <a:rPr lang="fr-FR" sz="1200" baseline="0"/>
            <a:t> en</a:t>
          </a:r>
          <a:r>
            <a:rPr lang="fr-FR" sz="1200"/>
            <a:t> </a:t>
          </a:r>
          <a:r>
            <a:rPr lang="fr-FR" sz="1200" b="1"/>
            <a:t>insérant</a:t>
          </a:r>
          <a:r>
            <a:rPr lang="fr-FR" sz="1200" b="1" baseline="0"/>
            <a:t> des</a:t>
          </a:r>
          <a:r>
            <a:rPr lang="fr-FR" sz="1200" b="1"/>
            <a:t> lignes</a:t>
          </a:r>
          <a:r>
            <a:rPr lang="fr-FR" sz="1200" b="0"/>
            <a:t> au niveau de la zone</a:t>
          </a:r>
          <a:r>
            <a:rPr lang="fr-FR" sz="1200" b="0" baseline="0"/>
            <a:t> texte</a:t>
          </a:r>
          <a:endParaRPr lang="fr-FR" sz="1200" b="0"/>
        </a:p>
        <a:p>
          <a:r>
            <a:rPr lang="fr-FR" sz="1100" i="1">
              <a:solidFill>
                <a:srgbClr val="C00000"/>
              </a:solidFill>
            </a:rPr>
            <a:t>(clic droit sur numéro de</a:t>
          </a:r>
          <a:r>
            <a:rPr lang="fr-FR" sz="1100" i="1" baseline="0">
              <a:solidFill>
                <a:srgbClr val="C00000"/>
              </a:solidFill>
            </a:rPr>
            <a:t> ligne</a:t>
          </a:r>
          <a:r>
            <a:rPr lang="fr-FR" sz="1100" i="1">
              <a:solidFill>
                <a:srgbClr val="C00000"/>
              </a:solidFill>
            </a:rPr>
            <a:t> &gt; insertion &gt; puis Ctrl + Y pour</a:t>
          </a:r>
          <a:r>
            <a:rPr lang="fr-FR" sz="1100" i="1" baseline="0">
              <a:solidFill>
                <a:srgbClr val="C00000"/>
              </a:solidFill>
            </a:rPr>
            <a:t> répéter l'opération</a:t>
          </a:r>
          <a:r>
            <a:rPr lang="fr-FR" sz="1100" i="1">
              <a:solidFill>
                <a:srgbClr val="C00000"/>
              </a:solidFill>
            </a:rPr>
            <a:t>) </a:t>
          </a:r>
          <a:endParaRPr lang="fr-FR" sz="1200">
            <a:solidFill>
              <a:srgbClr val="C00000"/>
            </a:solidFill>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www.inahta.org/"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https://www.medicalcountermeasures.gov/trl/integrated-trls/"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V305"/>
  <sheetViews>
    <sheetView showGridLines="0" tabSelected="1" view="pageBreakPreview" zoomScale="90" zoomScaleNormal="90" zoomScaleSheetLayoutView="90" workbookViewId="0">
      <selection activeCell="U19" sqref="U19"/>
    </sheetView>
  </sheetViews>
  <sheetFormatPr baseColWidth="10" defaultColWidth="9.140625" defaultRowHeight="15" outlineLevelCol="1"/>
  <cols>
    <col min="1" max="1" width="5.140625" customWidth="1"/>
    <col min="2" max="2" width="9.28515625" customWidth="1"/>
    <col min="3" max="3" width="10.5703125" customWidth="1"/>
    <col min="9" max="9" width="10.85546875" customWidth="1"/>
    <col min="10" max="10" width="7.7109375" customWidth="1"/>
    <col min="12" max="12" width="9.5703125" bestFit="1" customWidth="1"/>
    <col min="13" max="13" width="14.28515625" style="91" customWidth="1"/>
    <col min="14" max="18" width="14.28515625" hidden="1" customWidth="1" outlineLevel="1"/>
    <col min="19" max="19" width="9.140625" collapsed="1"/>
  </cols>
  <sheetData>
    <row r="1" spans="1:17" ht="20.25">
      <c r="A1" s="134" t="s">
        <v>75</v>
      </c>
      <c r="B1" s="2"/>
      <c r="C1" s="2"/>
      <c r="D1" s="2"/>
      <c r="E1" s="2"/>
      <c r="F1" s="2"/>
      <c r="G1" s="2"/>
      <c r="H1" s="2"/>
      <c r="I1" s="2"/>
      <c r="J1" s="2"/>
      <c r="K1" s="2"/>
      <c r="L1" s="2"/>
      <c r="N1" s="97"/>
      <c r="O1" s="97"/>
      <c r="P1" s="97"/>
      <c r="Q1" s="121"/>
    </row>
    <row r="2" spans="1:17" ht="20.25">
      <c r="A2" s="134" t="s">
        <v>47</v>
      </c>
      <c r="B2" s="2"/>
      <c r="C2" s="2"/>
      <c r="D2" s="2"/>
      <c r="E2" s="2"/>
      <c r="F2" s="2"/>
      <c r="G2" s="2"/>
      <c r="H2" s="2"/>
      <c r="I2" s="2"/>
      <c r="J2" s="2"/>
      <c r="K2" s="2"/>
      <c r="L2" s="2"/>
      <c r="N2" s="97"/>
      <c r="O2" s="97"/>
      <c r="P2" s="97"/>
      <c r="Q2" s="121"/>
    </row>
    <row r="3" spans="1:17" ht="19.5">
      <c r="A3" s="1"/>
      <c r="B3" s="2"/>
      <c r="C3" s="2"/>
      <c r="D3" s="2"/>
      <c r="E3" s="2"/>
      <c r="F3" s="2"/>
      <c r="G3" s="2"/>
      <c r="H3" s="2"/>
      <c r="I3" s="2"/>
      <c r="J3" s="2"/>
      <c r="K3" s="2"/>
      <c r="L3" s="2"/>
      <c r="N3" s="97"/>
      <c r="O3" s="97"/>
      <c r="P3" s="97"/>
      <c r="Q3" s="121"/>
    </row>
    <row r="4" spans="1:17" ht="18">
      <c r="A4" s="3"/>
      <c r="B4" s="2"/>
      <c r="C4" s="2"/>
      <c r="D4" s="2"/>
      <c r="E4" s="2"/>
      <c r="F4" s="2"/>
      <c r="G4" s="2"/>
      <c r="H4" s="2"/>
      <c r="I4" s="2"/>
      <c r="J4" s="2"/>
      <c r="K4" s="2"/>
      <c r="L4" s="2"/>
      <c r="N4" s="97"/>
      <c r="O4" s="97"/>
      <c r="P4" s="97"/>
      <c r="Q4" s="121"/>
    </row>
    <row r="5" spans="1:17">
      <c r="N5" s="97"/>
      <c r="O5" s="97"/>
      <c r="P5" s="97"/>
      <c r="Q5" s="121"/>
    </row>
    <row r="6" spans="1:17" ht="20.25" customHeight="1">
      <c r="B6" s="4" t="s">
        <v>3</v>
      </c>
      <c r="D6" s="145"/>
      <c r="E6" s="145"/>
      <c r="F6" s="145"/>
      <c r="G6" s="145"/>
      <c r="H6" s="145"/>
      <c r="J6" s="73"/>
      <c r="K6" s="73"/>
      <c r="L6" s="73"/>
      <c r="N6" s="97"/>
      <c r="O6" s="97"/>
      <c r="P6" s="97"/>
      <c r="Q6" s="121"/>
    </row>
    <row r="7" spans="1:17">
      <c r="J7" s="73"/>
      <c r="K7" s="73"/>
      <c r="L7" s="73"/>
      <c r="N7" s="97"/>
      <c r="O7" s="97"/>
      <c r="P7" s="97"/>
      <c r="Q7" s="121"/>
    </row>
    <row r="8" spans="1:17" ht="15" customHeight="1">
      <c r="B8" s="4" t="s">
        <v>4</v>
      </c>
      <c r="D8" s="157"/>
      <c r="E8" s="157"/>
      <c r="F8" s="157"/>
      <c r="G8" s="157"/>
      <c r="H8" s="157"/>
      <c r="I8" s="157"/>
      <c r="J8" s="157"/>
      <c r="K8" s="157"/>
      <c r="L8" s="157"/>
      <c r="N8" s="97"/>
      <c r="O8" s="97"/>
      <c r="P8" s="97"/>
      <c r="Q8" s="121"/>
    </row>
    <row r="9" spans="1:17" s="73" customFormat="1">
      <c r="B9" s="4"/>
      <c r="D9" s="157"/>
      <c r="E9" s="157"/>
      <c r="F9" s="157"/>
      <c r="G9" s="157"/>
      <c r="H9" s="157"/>
      <c r="I9" s="157"/>
      <c r="J9" s="157"/>
      <c r="K9" s="157"/>
      <c r="L9" s="157"/>
      <c r="M9" s="91"/>
      <c r="N9" s="97"/>
      <c r="O9" s="97"/>
      <c r="P9" s="97"/>
      <c r="Q9" s="121"/>
    </row>
    <row r="10" spans="1:17">
      <c r="D10" s="157"/>
      <c r="E10" s="157"/>
      <c r="F10" s="157"/>
      <c r="G10" s="157"/>
      <c r="H10" s="157"/>
      <c r="I10" s="157"/>
      <c r="J10" s="157"/>
      <c r="K10" s="157"/>
      <c r="L10" s="157"/>
      <c r="N10" s="97"/>
      <c r="O10" s="97"/>
      <c r="P10" s="97"/>
      <c r="Q10" s="121"/>
    </row>
    <row r="11" spans="1:17" s="73" customFormat="1">
      <c r="D11" s="157"/>
      <c r="E11" s="157"/>
      <c r="F11" s="157"/>
      <c r="G11" s="157"/>
      <c r="H11" s="157"/>
      <c r="I11" s="157"/>
      <c r="J11" s="157"/>
      <c r="K11" s="157"/>
      <c r="L11" s="157"/>
      <c r="M11" s="91"/>
      <c r="N11" s="97"/>
      <c r="O11" s="97"/>
      <c r="P11" s="97"/>
      <c r="Q11" s="121"/>
    </row>
    <row r="12" spans="1:17">
      <c r="D12" s="157"/>
      <c r="E12" s="157"/>
      <c r="F12" s="157"/>
      <c r="G12" s="157"/>
      <c r="H12" s="157"/>
      <c r="I12" s="157"/>
      <c r="J12" s="157"/>
      <c r="K12" s="157"/>
      <c r="L12" s="157"/>
      <c r="N12" s="97"/>
      <c r="O12" s="97"/>
      <c r="P12" s="97"/>
      <c r="Q12" s="121"/>
    </row>
    <row r="13" spans="1:17">
      <c r="N13" s="97"/>
      <c r="O13" s="97"/>
      <c r="P13" s="97"/>
      <c r="Q13" s="121"/>
    </row>
    <row r="14" spans="1:17">
      <c r="B14" s="26" t="s">
        <v>76</v>
      </c>
      <c r="C14" s="2"/>
      <c r="D14" s="2"/>
      <c r="E14" s="2"/>
      <c r="F14" s="2"/>
      <c r="G14" s="6"/>
      <c r="H14" s="6" t="s">
        <v>5</v>
      </c>
      <c r="I14" s="2"/>
      <c r="J14" s="2"/>
      <c r="K14" s="2"/>
      <c r="L14" s="2"/>
      <c r="M14" s="121" t="str">
        <f>IF(COUNTIF(N14:O14,TRUE)=2,"Erreur","")</f>
        <v/>
      </c>
      <c r="N14" s="97" t="b">
        <v>0</v>
      </c>
      <c r="O14" s="97" t="b">
        <v>0</v>
      </c>
      <c r="P14" s="97"/>
      <c r="Q14" s="121" t="str">
        <f>IF(M14&lt;&gt;"",1,"")</f>
        <v/>
      </c>
    </row>
    <row r="15" spans="1:17" ht="15.75" customHeight="1">
      <c r="B15" s="65" t="str">
        <f>IF(AND(J128&lt;&gt;"",N14=FALSE,O14=FALSE),"Merci de cocher le type d'évaluation ⤴","")</f>
        <v>Merci de cocher le type d'évaluation ⤴</v>
      </c>
      <c r="C15" s="2"/>
      <c r="D15" s="2"/>
      <c r="E15" s="2"/>
      <c r="F15" s="2"/>
      <c r="G15" s="65" t="str">
        <f>IF(AND(J128&lt;&gt;"",N14=FALSE,O14=FALSE),"Merci de cocher le type d'évaluation       ⤴","")</f>
        <v>Merci de cocher le type d'évaluation       ⤴</v>
      </c>
      <c r="H15" s="2"/>
      <c r="I15" s="2"/>
      <c r="J15" s="2"/>
      <c r="K15" s="2"/>
      <c r="L15" s="2"/>
      <c r="N15" s="97"/>
      <c r="O15" s="97"/>
      <c r="P15" s="97"/>
      <c r="Q15" s="121">
        <f>IF(G15&lt;&gt;"",1,"")</f>
        <v>1</v>
      </c>
    </row>
    <row r="16" spans="1:17" s="73" customFormat="1" ht="15.75" customHeight="1">
      <c r="B16" s="65"/>
      <c r="C16" s="2"/>
      <c r="D16" s="2"/>
      <c r="E16" s="2"/>
      <c r="F16" s="2"/>
      <c r="G16" s="65"/>
      <c r="H16" s="2"/>
      <c r="I16" s="2"/>
      <c r="J16" s="2"/>
      <c r="K16" s="2"/>
      <c r="L16" s="2"/>
      <c r="M16" s="91"/>
      <c r="N16" s="97"/>
      <c r="O16" s="97"/>
      <c r="P16" s="97"/>
      <c r="Q16" s="121"/>
    </row>
    <row r="17" spans="2:18" ht="24" customHeight="1">
      <c r="B17" s="146" t="str">
        <f>IF(J125&lt;&gt;"","Récap. LI éval"&amp;IF(N14=TRUE,"_S :",IF(O14=TRUE,"_M :",""))&amp;" "&amp;J125&amp;K125&amp;" "&amp;J128&amp; " - " &amp;J129&amp;IF(AND(COUNTIF(J125,"&gt;0")=1,COUNTIF(N24:O30,TRUE)&lt;COUNTA(O24:O30))," | recevabilité -&gt; case(s) non cochée(s)","") &amp; IF(SUM(Q1:Q131)&gt;=1, " ▶ " &amp; SUM(Q1:Q131) &amp; " anomalie(s) à corriger",""),"")</f>
        <v/>
      </c>
      <c r="C17" s="146"/>
      <c r="D17" s="146"/>
      <c r="E17" s="146"/>
      <c r="F17" s="146"/>
      <c r="G17" s="146"/>
      <c r="H17" s="146"/>
      <c r="I17" s="146"/>
      <c r="J17" s="146"/>
      <c r="K17" s="146"/>
      <c r="L17" s="146"/>
      <c r="N17" s="97"/>
      <c r="O17" s="97"/>
      <c r="P17" s="97"/>
      <c r="Q17" s="121"/>
    </row>
    <row r="18" spans="2:18">
      <c r="B18" s="5" t="s">
        <v>48</v>
      </c>
      <c r="C18" s="2"/>
      <c r="D18" s="2"/>
      <c r="E18" s="2"/>
      <c r="F18" s="2"/>
      <c r="G18" s="2"/>
      <c r="H18" s="2"/>
      <c r="I18" s="2"/>
      <c r="J18" s="2"/>
      <c r="K18" s="2"/>
      <c r="L18" s="2"/>
      <c r="N18" s="97"/>
      <c r="O18" s="97"/>
      <c r="P18" s="97"/>
      <c r="Q18" s="121"/>
    </row>
    <row r="19" spans="2:18">
      <c r="B19" s="74"/>
      <c r="C19" s="75"/>
      <c r="D19" s="75"/>
      <c r="E19" s="75"/>
      <c r="F19" s="75"/>
      <c r="G19" s="75"/>
      <c r="H19" s="75"/>
      <c r="I19" s="75"/>
      <c r="J19" s="75"/>
      <c r="K19" s="75"/>
      <c r="L19" s="75"/>
      <c r="N19" s="97"/>
      <c r="O19" s="97"/>
      <c r="P19" s="97"/>
      <c r="Q19" s="121"/>
    </row>
    <row r="20" spans="2:18" s="73" customFormat="1">
      <c r="B20" s="74"/>
      <c r="C20" s="75"/>
      <c r="D20" s="75"/>
      <c r="E20" s="75"/>
      <c r="F20" s="75"/>
      <c r="G20" s="75"/>
      <c r="H20" s="75"/>
      <c r="I20" s="75"/>
      <c r="J20" s="75"/>
      <c r="K20" s="75"/>
      <c r="L20" s="75"/>
      <c r="M20" s="91"/>
      <c r="N20" s="97"/>
      <c r="O20" s="97"/>
      <c r="P20" s="97"/>
      <c r="Q20" s="121"/>
    </row>
    <row r="21" spans="2:18" ht="30" customHeight="1">
      <c r="B21" s="7" t="s">
        <v>6</v>
      </c>
      <c r="C21" s="8"/>
      <c r="D21" s="8"/>
      <c r="E21" s="8"/>
      <c r="F21" s="8"/>
      <c r="G21" s="8"/>
      <c r="H21" s="8"/>
      <c r="I21" s="8"/>
      <c r="J21" s="8"/>
      <c r="K21" s="8"/>
      <c r="L21" s="8"/>
      <c r="N21" s="97"/>
      <c r="O21" s="97"/>
      <c r="P21" s="97"/>
      <c r="Q21" s="121"/>
    </row>
    <row r="22" spans="2:18" ht="15.75" thickBot="1">
      <c r="N22" s="97"/>
      <c r="O22" s="97"/>
      <c r="P22" s="97"/>
      <c r="Q22" s="121"/>
    </row>
    <row r="23" spans="2:18" ht="18">
      <c r="B23" s="9" t="s">
        <v>42</v>
      </c>
      <c r="C23" s="10"/>
      <c r="D23" s="10"/>
      <c r="E23" s="10"/>
      <c r="F23" s="10"/>
      <c r="G23" s="10"/>
      <c r="H23" s="10"/>
      <c r="I23" s="10"/>
      <c r="J23" s="11"/>
      <c r="K23" s="104" t="s">
        <v>0</v>
      </c>
      <c r="L23" s="57" t="s">
        <v>1</v>
      </c>
      <c r="M23" s="122"/>
      <c r="N23" s="99" t="s">
        <v>0</v>
      </c>
      <c r="O23" s="99" t="s">
        <v>1</v>
      </c>
      <c r="P23" s="99" t="s">
        <v>2</v>
      </c>
      <c r="Q23" s="91"/>
      <c r="R23" s="98"/>
    </row>
    <row r="24" spans="2:18" ht="45" customHeight="1">
      <c r="B24" s="158" t="s">
        <v>67</v>
      </c>
      <c r="C24" s="159"/>
      <c r="D24" s="159"/>
      <c r="E24" s="159"/>
      <c r="F24" s="159"/>
      <c r="G24" s="159"/>
      <c r="H24" s="159"/>
      <c r="I24" s="159"/>
      <c r="J24" s="160"/>
      <c r="K24" s="101"/>
      <c r="L24" s="12"/>
      <c r="M24" s="123" t="str">
        <f>IF(COUNTIF(N24:P24,TRUE)=2,"Erreur","")</f>
        <v/>
      </c>
      <c r="N24" s="98" t="b">
        <v>0</v>
      </c>
      <c r="O24" s="98" t="b">
        <v>0</v>
      </c>
      <c r="P24" s="98"/>
      <c r="Q24" s="121" t="str">
        <f t="shared" ref="Q24:Q54" si="0">IF(M24&lt;&gt;"",1,"")</f>
        <v/>
      </c>
    </row>
    <row r="25" spans="2:18" s="73" customFormat="1" ht="45" customHeight="1">
      <c r="B25" s="158" t="s">
        <v>61</v>
      </c>
      <c r="C25" s="159"/>
      <c r="D25" s="159"/>
      <c r="E25" s="159"/>
      <c r="F25" s="159"/>
      <c r="G25" s="159"/>
      <c r="H25" s="159"/>
      <c r="I25" s="159"/>
      <c r="J25" s="160"/>
      <c r="K25" s="56"/>
      <c r="L25" s="103"/>
      <c r="M25" s="123" t="str">
        <f t="shared" ref="M25:M30" si="1">IF(COUNTIF(N25:P25,TRUE)=2,"Erreur","")</f>
        <v/>
      </c>
      <c r="N25" s="98" t="b">
        <v>0</v>
      </c>
      <c r="O25" s="98" t="b">
        <v>0</v>
      </c>
      <c r="P25" s="98"/>
      <c r="Q25" s="121"/>
    </row>
    <row r="26" spans="2:18" s="73" customFormat="1" ht="45" customHeight="1">
      <c r="B26" s="158" t="s">
        <v>62</v>
      </c>
      <c r="C26" s="159"/>
      <c r="D26" s="159"/>
      <c r="E26" s="159"/>
      <c r="F26" s="159"/>
      <c r="G26" s="159"/>
      <c r="H26" s="159"/>
      <c r="I26" s="159"/>
      <c r="J26" s="160"/>
      <c r="K26" s="56"/>
      <c r="L26" s="103"/>
      <c r="M26" s="123" t="str">
        <f t="shared" si="1"/>
        <v/>
      </c>
      <c r="N26" s="98" t="b">
        <v>0</v>
      </c>
      <c r="O26" s="98" t="b">
        <v>0</v>
      </c>
      <c r="P26" s="98"/>
      <c r="Q26" s="121"/>
    </row>
    <row r="27" spans="2:18" s="73" customFormat="1" ht="99.75" customHeight="1">
      <c r="B27" s="164" t="s">
        <v>63</v>
      </c>
      <c r="C27" s="165"/>
      <c r="D27" s="165"/>
      <c r="E27" s="165"/>
      <c r="F27" s="165"/>
      <c r="G27" s="165"/>
      <c r="H27" s="165"/>
      <c r="I27" s="165"/>
      <c r="J27" s="166"/>
      <c r="K27" s="56"/>
      <c r="L27" s="103"/>
      <c r="M27" s="123" t="str">
        <f t="shared" si="1"/>
        <v/>
      </c>
      <c r="N27" s="98" t="b">
        <v>0</v>
      </c>
      <c r="O27" s="98" t="b">
        <v>0</v>
      </c>
      <c r="P27" s="98"/>
      <c r="Q27" s="121"/>
    </row>
    <row r="28" spans="2:18" s="73" customFormat="1" ht="61.5" customHeight="1">
      <c r="B28" s="158" t="s">
        <v>64</v>
      </c>
      <c r="C28" s="159"/>
      <c r="D28" s="159"/>
      <c r="E28" s="159"/>
      <c r="F28" s="159"/>
      <c r="G28" s="159"/>
      <c r="H28" s="159"/>
      <c r="I28" s="159"/>
      <c r="J28" s="160"/>
      <c r="K28" s="56"/>
      <c r="L28" s="103"/>
      <c r="M28" s="123" t="str">
        <f t="shared" si="1"/>
        <v/>
      </c>
      <c r="N28" s="98" t="b">
        <v>0</v>
      </c>
      <c r="O28" s="98" t="b">
        <v>0</v>
      </c>
      <c r="P28" s="98"/>
      <c r="Q28" s="121"/>
    </row>
    <row r="29" spans="2:18" s="73" customFormat="1" ht="45" customHeight="1">
      <c r="B29" s="158" t="s">
        <v>66</v>
      </c>
      <c r="C29" s="159"/>
      <c r="D29" s="159"/>
      <c r="E29" s="159"/>
      <c r="F29" s="159"/>
      <c r="G29" s="159"/>
      <c r="H29" s="159"/>
      <c r="I29" s="159"/>
      <c r="J29" s="160"/>
      <c r="K29" s="56"/>
      <c r="L29" s="103"/>
      <c r="M29" s="123" t="str">
        <f t="shared" si="1"/>
        <v/>
      </c>
      <c r="N29" s="98" t="b">
        <v>0</v>
      </c>
      <c r="O29" s="98" t="b">
        <v>0</v>
      </c>
      <c r="P29" s="98"/>
      <c r="Q29" s="121"/>
    </row>
    <row r="30" spans="2:18" ht="45" customHeight="1" thickBot="1">
      <c r="B30" s="161" t="s">
        <v>65</v>
      </c>
      <c r="C30" s="162"/>
      <c r="D30" s="162"/>
      <c r="E30" s="162"/>
      <c r="F30" s="162"/>
      <c r="G30" s="162"/>
      <c r="H30" s="162"/>
      <c r="I30" s="162"/>
      <c r="J30" s="163"/>
      <c r="K30" s="16"/>
      <c r="L30" s="15"/>
      <c r="M30" s="123" t="str">
        <f t="shared" si="1"/>
        <v/>
      </c>
      <c r="N30" s="98" t="b">
        <v>0</v>
      </c>
      <c r="O30" s="98" t="b">
        <v>0</v>
      </c>
      <c r="P30" s="98"/>
      <c r="Q30" s="121" t="str">
        <f t="shared" si="0"/>
        <v/>
      </c>
    </row>
    <row r="31" spans="2:18">
      <c r="B31" s="149" t="str">
        <f>IF(AND(IF(J125&lt;&gt;"",COUNTIF(N24:P30,TRUE)&lt;COUNTA(N24:N30))),"Merci d'évaluer tous les items","")</f>
        <v/>
      </c>
      <c r="C31" s="149"/>
      <c r="D31" s="149"/>
      <c r="E31" s="149"/>
      <c r="F31" s="149"/>
      <c r="G31" s="149"/>
      <c r="H31" s="149"/>
      <c r="I31" s="149"/>
      <c r="J31" s="73"/>
      <c r="K31" s="102" t="str">
        <f>IF(COUNTIF(O23:O30,TRUE)&gt;0,"LI à rejeter","")</f>
        <v/>
      </c>
      <c r="L31" s="77"/>
      <c r="M31" s="114"/>
      <c r="N31" s="97"/>
      <c r="O31" s="97"/>
      <c r="P31" s="97"/>
      <c r="Q31" s="121" t="str">
        <f>IF(B31&lt;&gt;"",1,"")</f>
        <v/>
      </c>
    </row>
    <row r="32" spans="2:18" ht="11.25" customHeight="1">
      <c r="B32" s="63"/>
      <c r="C32" s="63"/>
      <c r="D32" s="63"/>
      <c r="E32" s="63"/>
      <c r="F32" s="63"/>
      <c r="G32" s="63"/>
      <c r="H32" s="63"/>
      <c r="I32" s="63"/>
      <c r="J32" s="73"/>
      <c r="K32" s="129" t="str">
        <f>IF(COUNTIF(O23:O30,TRUE)&gt;0,"↪ continuez l'évaluation","")</f>
        <v/>
      </c>
      <c r="L32" s="129"/>
      <c r="M32" s="114"/>
      <c r="N32" s="97"/>
      <c r="O32" s="97"/>
      <c r="P32" s="97"/>
      <c r="Q32" s="121" t="str">
        <f t="shared" si="0"/>
        <v/>
      </c>
    </row>
    <row r="33" spans="2:17">
      <c r="B33" s="21" t="s">
        <v>50</v>
      </c>
      <c r="C33" s="2"/>
      <c r="D33" s="2"/>
      <c r="E33" s="2"/>
      <c r="F33" s="2"/>
      <c r="G33" s="2"/>
      <c r="H33" s="2"/>
      <c r="I33" s="2"/>
      <c r="J33" s="2"/>
      <c r="K33" s="2"/>
      <c r="L33" s="2"/>
      <c r="N33" s="97"/>
      <c r="O33" s="97"/>
      <c r="P33" s="97"/>
      <c r="Q33" s="121" t="str">
        <f t="shared" si="0"/>
        <v/>
      </c>
    </row>
    <row r="34" spans="2:17" s="73" customFormat="1">
      <c r="B34" s="133" t="s">
        <v>71</v>
      </c>
      <c r="C34" s="2"/>
      <c r="D34" s="2"/>
      <c r="E34" s="2"/>
      <c r="F34" s="2"/>
      <c r="G34" s="2"/>
      <c r="H34" s="2"/>
      <c r="I34" s="2"/>
      <c r="J34" s="2"/>
      <c r="K34" s="2"/>
      <c r="L34" s="2"/>
      <c r="M34" s="91"/>
      <c r="N34" s="97"/>
      <c r="O34" s="97"/>
      <c r="P34" s="97"/>
      <c r="Q34" s="121"/>
    </row>
    <row r="35" spans="2:17" s="73" customFormat="1">
      <c r="B35" s="132"/>
      <c r="C35" s="2"/>
      <c r="D35" s="2"/>
      <c r="E35" s="2"/>
      <c r="F35" s="2"/>
      <c r="G35" s="2"/>
      <c r="H35" s="2"/>
      <c r="I35" s="2"/>
      <c r="J35" s="2"/>
      <c r="K35" s="2"/>
      <c r="L35" s="2"/>
      <c r="M35" s="91"/>
      <c r="N35" s="97"/>
      <c r="O35" s="97"/>
      <c r="P35" s="97"/>
      <c r="Q35" s="121"/>
    </row>
    <row r="36" spans="2:17" s="73" customFormat="1" ht="15" customHeight="1">
      <c r="B36" s="167" t="s">
        <v>70</v>
      </c>
      <c r="C36" s="167"/>
      <c r="D36" s="167"/>
      <c r="E36" s="167"/>
      <c r="F36" s="167"/>
      <c r="G36" s="167"/>
      <c r="H36" s="167"/>
      <c r="I36" s="167"/>
      <c r="J36" s="167"/>
      <c r="K36" s="167"/>
      <c r="L36" s="167"/>
      <c r="M36" s="91"/>
      <c r="N36" s="97"/>
      <c r="O36" s="97"/>
      <c r="P36" s="97"/>
      <c r="Q36" s="121"/>
    </row>
    <row r="37" spans="2:17" s="73" customFormat="1">
      <c r="B37" s="167"/>
      <c r="C37" s="167"/>
      <c r="D37" s="167"/>
      <c r="E37" s="167"/>
      <c r="F37" s="167"/>
      <c r="G37" s="167"/>
      <c r="H37" s="167"/>
      <c r="I37" s="167"/>
      <c r="J37" s="167"/>
      <c r="K37" s="167"/>
      <c r="L37" s="167"/>
      <c r="M37" s="91"/>
      <c r="N37" s="97"/>
      <c r="O37" s="97"/>
      <c r="P37" s="97"/>
      <c r="Q37" s="121"/>
    </row>
    <row r="38" spans="2:17" s="73" customFormat="1">
      <c r="B38" s="167"/>
      <c r="C38" s="167"/>
      <c r="D38" s="167"/>
      <c r="E38" s="167"/>
      <c r="F38" s="167"/>
      <c r="G38" s="167"/>
      <c r="H38" s="167"/>
      <c r="I38" s="167"/>
      <c r="J38" s="167"/>
      <c r="K38" s="167"/>
      <c r="L38" s="167"/>
      <c r="M38" s="91"/>
      <c r="N38" s="97"/>
      <c r="O38" s="97"/>
      <c r="P38" s="97"/>
      <c r="Q38" s="121"/>
    </row>
    <row r="39" spans="2:17" s="73" customFormat="1" ht="7.5" customHeight="1">
      <c r="B39" s="131"/>
      <c r="C39" s="131"/>
      <c r="D39" s="131"/>
      <c r="E39" s="131"/>
      <c r="F39" s="131"/>
      <c r="G39" s="131"/>
      <c r="H39" s="131"/>
      <c r="I39" s="131"/>
      <c r="J39" s="131"/>
      <c r="K39" s="131"/>
      <c r="L39" s="131"/>
      <c r="M39" s="91"/>
      <c r="N39" s="97"/>
      <c r="O39" s="97"/>
      <c r="P39" s="97"/>
      <c r="Q39" s="121"/>
    </row>
    <row r="40" spans="2:17" s="73" customFormat="1" ht="15" customHeight="1">
      <c r="B40" s="167" t="s">
        <v>69</v>
      </c>
      <c r="C40" s="167"/>
      <c r="D40" s="167"/>
      <c r="E40" s="167"/>
      <c r="F40" s="167"/>
      <c r="G40" s="167"/>
      <c r="H40" s="167"/>
      <c r="I40" s="167"/>
      <c r="J40" s="167"/>
      <c r="K40" s="167"/>
      <c r="L40" s="167"/>
      <c r="M40" s="91"/>
      <c r="N40" s="97"/>
      <c r="O40" s="97"/>
      <c r="P40" s="97"/>
      <c r="Q40" s="121"/>
    </row>
    <row r="41" spans="2:17" s="73" customFormat="1" ht="24" customHeight="1">
      <c r="B41" s="167"/>
      <c r="C41" s="167"/>
      <c r="D41" s="167"/>
      <c r="E41" s="167"/>
      <c r="F41" s="167"/>
      <c r="G41" s="167"/>
      <c r="H41" s="167"/>
      <c r="I41" s="167"/>
      <c r="J41" s="167"/>
      <c r="K41" s="167"/>
      <c r="L41" s="167"/>
      <c r="M41" s="91"/>
      <c r="N41" s="97"/>
      <c r="O41" s="97"/>
      <c r="P41" s="97"/>
      <c r="Q41" s="121"/>
    </row>
    <row r="42" spans="2:17" s="73" customFormat="1">
      <c r="B42" s="167" t="s">
        <v>68</v>
      </c>
      <c r="C42" s="167"/>
      <c r="D42" s="167"/>
      <c r="E42" s="167"/>
      <c r="F42" s="167"/>
      <c r="G42" s="167"/>
      <c r="H42" s="167"/>
      <c r="I42" s="167"/>
      <c r="J42" s="167"/>
      <c r="K42" s="167"/>
      <c r="L42" s="167"/>
      <c r="M42" s="91"/>
      <c r="N42" s="97"/>
      <c r="O42" s="97"/>
      <c r="P42" s="97"/>
      <c r="Q42" s="121"/>
    </row>
    <row r="43" spans="2:17" s="73" customFormat="1">
      <c r="B43" s="130"/>
      <c r="C43" s="130"/>
      <c r="D43" s="130"/>
      <c r="E43" s="130"/>
      <c r="F43" s="130"/>
      <c r="G43" s="130"/>
      <c r="H43" s="130"/>
      <c r="I43" s="130"/>
      <c r="J43" s="130"/>
      <c r="K43" s="130"/>
      <c r="L43" s="130"/>
      <c r="M43" s="91"/>
      <c r="N43" s="97"/>
      <c r="O43" s="97"/>
      <c r="P43" s="97"/>
      <c r="Q43" s="121"/>
    </row>
    <row r="44" spans="2:17">
      <c r="N44" s="97"/>
      <c r="O44" s="97"/>
      <c r="P44" s="97"/>
      <c r="Q44" s="121" t="str">
        <f t="shared" si="0"/>
        <v/>
      </c>
    </row>
    <row r="45" spans="2:17" ht="30" customHeight="1">
      <c r="B45" s="7" t="s">
        <v>49</v>
      </c>
      <c r="C45" s="8"/>
      <c r="D45" s="8"/>
      <c r="E45" s="8"/>
      <c r="F45" s="8"/>
      <c r="G45" s="8"/>
      <c r="H45" s="8"/>
      <c r="I45" s="8"/>
      <c r="J45" s="8"/>
      <c r="K45" s="8"/>
      <c r="L45" s="8"/>
      <c r="N45" s="97"/>
      <c r="O45" s="97"/>
      <c r="P45" s="97"/>
      <c r="Q45" s="121" t="str">
        <f t="shared" si="0"/>
        <v/>
      </c>
    </row>
    <row r="46" spans="2:17">
      <c r="N46" s="97"/>
      <c r="O46" s="97"/>
      <c r="P46" s="97"/>
      <c r="Q46" s="121" t="str">
        <f t="shared" si="0"/>
        <v/>
      </c>
    </row>
    <row r="47" spans="2:17" ht="18.75" thickBot="1">
      <c r="B47" s="22" t="s">
        <v>7</v>
      </c>
      <c r="N47" s="97"/>
      <c r="O47" s="97"/>
      <c r="P47" s="97"/>
      <c r="Q47" s="121" t="str">
        <f t="shared" si="0"/>
        <v/>
      </c>
    </row>
    <row r="48" spans="2:17" ht="36" thickBot="1">
      <c r="B48" s="35" t="s">
        <v>9</v>
      </c>
      <c r="C48" s="28"/>
      <c r="D48" s="28"/>
      <c r="E48" s="28"/>
      <c r="F48" s="28"/>
      <c r="G48" s="28"/>
      <c r="H48" s="28"/>
      <c r="I48" s="29"/>
      <c r="J48" s="31" t="s">
        <v>45</v>
      </c>
      <c r="K48" s="10"/>
      <c r="L48" s="32"/>
      <c r="N48" s="97"/>
      <c r="O48" s="97"/>
      <c r="P48" s="97"/>
      <c r="Q48" s="121" t="str">
        <f t="shared" si="0"/>
        <v/>
      </c>
    </row>
    <row r="49" spans="2:17" ht="22.5" customHeight="1">
      <c r="B49" s="17" t="s">
        <v>8</v>
      </c>
      <c r="C49" s="27"/>
      <c r="D49" s="27"/>
      <c r="E49" s="27"/>
      <c r="F49" s="27"/>
      <c r="G49" s="27"/>
      <c r="H49" s="27"/>
      <c r="I49" s="27"/>
      <c r="J49" s="124"/>
      <c r="K49" s="139" t="str">
        <f>IF(J49=1,"Peu satisfait",IF(J49=2,"Satisfait",IF(J49=3,"Très satisfait",IF(J54="DM","Donnée manquante","&lt;--"))))</f>
        <v>&lt;--</v>
      </c>
      <c r="L49" s="140"/>
      <c r="N49" s="97"/>
      <c r="O49" s="97"/>
      <c r="P49" s="97"/>
      <c r="Q49" s="121" t="str">
        <f t="shared" si="0"/>
        <v/>
      </c>
    </row>
    <row r="50" spans="2:17" ht="27.75" customHeight="1">
      <c r="B50" s="152" t="s">
        <v>51</v>
      </c>
      <c r="C50" s="153"/>
      <c r="D50" s="153"/>
      <c r="E50" s="153"/>
      <c r="F50" s="153"/>
      <c r="G50" s="153"/>
      <c r="H50" s="153"/>
      <c r="I50" s="153"/>
      <c r="J50" s="125"/>
      <c r="K50" s="141" t="str">
        <f>IF(J50=1,"Peu satisfait",IF(J50=2,"Satisfait",IF(J50=3,"Très satisfait",IF(J54="DM","Donnée manquante","&lt;--"))))</f>
        <v>&lt;--</v>
      </c>
      <c r="L50" s="142"/>
      <c r="N50" s="97"/>
      <c r="O50" s="97"/>
      <c r="P50" s="97"/>
      <c r="Q50" s="121" t="str">
        <f t="shared" si="0"/>
        <v/>
      </c>
    </row>
    <row r="51" spans="2:17" ht="27" customHeight="1">
      <c r="B51" s="152" t="s">
        <v>52</v>
      </c>
      <c r="C51" s="153"/>
      <c r="D51" s="153"/>
      <c r="E51" s="153"/>
      <c r="F51" s="153"/>
      <c r="G51" s="153"/>
      <c r="H51" s="153"/>
      <c r="I51" s="153"/>
      <c r="J51" s="125"/>
      <c r="K51" s="141" t="str">
        <f>IF(J51=1,"Peu satisfait",IF(J51=2,"Satisfait",IF(J51=3,"Très satisfait",IF(J54="DM","Donnée manquante","&lt;--"))))</f>
        <v>&lt;--</v>
      </c>
      <c r="L51" s="142"/>
      <c r="N51" s="97"/>
      <c r="O51" s="97"/>
      <c r="P51" s="97"/>
      <c r="Q51" s="121" t="str">
        <f t="shared" si="0"/>
        <v/>
      </c>
    </row>
    <row r="52" spans="2:17" ht="27" customHeight="1">
      <c r="B52" s="152" t="s">
        <v>53</v>
      </c>
      <c r="C52" s="153"/>
      <c r="D52" s="153"/>
      <c r="E52" s="153"/>
      <c r="F52" s="153"/>
      <c r="G52" s="153"/>
      <c r="H52" s="153"/>
      <c r="I52" s="153"/>
      <c r="J52" s="125"/>
      <c r="K52" s="141" t="str">
        <f>IF(J52=1,"Peu satisfait",IF(J52=2,"Satisfait",IF(J52=3,"Très satisfait",IF(J54="DM","Donnée manquante","&lt;--"))))</f>
        <v>&lt;--</v>
      </c>
      <c r="L52" s="142"/>
      <c r="N52" s="97"/>
      <c r="O52" s="97"/>
      <c r="P52" s="97"/>
      <c r="Q52" s="121" t="str">
        <f t="shared" si="0"/>
        <v/>
      </c>
    </row>
    <row r="53" spans="2:17" ht="26.25" customHeight="1" thickBot="1">
      <c r="B53" s="147" t="s">
        <v>54</v>
      </c>
      <c r="C53" s="148"/>
      <c r="D53" s="148"/>
      <c r="E53" s="148"/>
      <c r="F53" s="148"/>
      <c r="G53" s="148"/>
      <c r="H53" s="148"/>
      <c r="I53" s="148"/>
      <c r="J53" s="126"/>
      <c r="K53" s="143" t="str">
        <f>IF(J53=1,"Peu satisfait",IF(J53=2,"Satisfait",IF(J53=3,"Très satisfait",IF(J54="DM","Donnée manquante","&lt;--"))))</f>
        <v>&lt;--</v>
      </c>
      <c r="L53" s="144"/>
      <c r="N53" s="97"/>
      <c r="O53" s="97"/>
      <c r="P53" s="97"/>
      <c r="Q53" s="121" t="str">
        <f t="shared" si="0"/>
        <v/>
      </c>
    </row>
    <row r="54" spans="2:17" ht="18.75">
      <c r="B54" s="24" t="s">
        <v>14</v>
      </c>
      <c r="C54" s="25"/>
      <c r="D54" s="25"/>
      <c r="E54" s="25"/>
      <c r="F54" s="25"/>
      <c r="G54" s="25"/>
      <c r="H54" s="25"/>
      <c r="I54" s="25"/>
      <c r="J54" s="106" t="str">
        <f>IF(COUNTBLANK(J49:J53)=0,SUM(J49:J53),IF(AND(SUM(J49:J53)&gt;0,COUNTBLANK(J49:J53)&gt;0),"DM",""))</f>
        <v/>
      </c>
      <c r="K54" s="94" t="str">
        <f>"/"&amp;(COUNTBLANK(A49:A53)*3)-(COUNTIF(J49:J53,"NA")*3)</f>
        <v>/15</v>
      </c>
      <c r="L54" s="66"/>
      <c r="N54" s="97"/>
      <c r="O54" s="97"/>
      <c r="P54" s="97"/>
      <c r="Q54" s="121" t="str">
        <f t="shared" si="0"/>
        <v/>
      </c>
    </row>
    <row r="55" spans="2:17">
      <c r="B55" s="78" t="str">
        <f>IF(AND(J128&lt;&gt;"",J129&lt;&gt;"",COUNTBLANK(J49:J53)&gt;=1),"Merci de compléter votre notation","")</f>
        <v/>
      </c>
      <c r="C55" s="70"/>
      <c r="D55" s="70"/>
      <c r="N55" s="97"/>
      <c r="O55" s="97"/>
      <c r="P55" s="97"/>
      <c r="Q55" s="121" t="str">
        <f>IF(B55&lt;&gt;"",1,"")</f>
        <v/>
      </c>
    </row>
    <row r="56" spans="2:17">
      <c r="N56" s="97"/>
      <c r="O56" s="97"/>
      <c r="P56" s="97"/>
      <c r="Q56" s="121"/>
    </row>
    <row r="57" spans="2:17">
      <c r="N57" s="97"/>
      <c r="O57" s="97"/>
      <c r="P57" s="97"/>
      <c r="Q57" s="121" t="str">
        <f t="shared" ref="Q57:Q80" si="2">IF(B57&lt;&gt;"",1,"")</f>
        <v/>
      </c>
    </row>
    <row r="58" spans="2:17">
      <c r="N58" s="97"/>
      <c r="O58" s="97"/>
      <c r="P58" s="97"/>
      <c r="Q58" s="121" t="str">
        <f t="shared" si="2"/>
        <v/>
      </c>
    </row>
    <row r="59" spans="2:17">
      <c r="N59" s="97"/>
      <c r="O59" s="97"/>
      <c r="P59" s="97"/>
      <c r="Q59" s="121" t="str">
        <f t="shared" si="2"/>
        <v/>
      </c>
    </row>
    <row r="60" spans="2:17">
      <c r="N60" s="97"/>
      <c r="O60" s="97"/>
      <c r="P60" s="97"/>
      <c r="Q60" s="121" t="str">
        <f t="shared" si="2"/>
        <v/>
      </c>
    </row>
    <row r="61" spans="2:17">
      <c r="N61" s="97"/>
      <c r="O61" s="97"/>
      <c r="P61" s="97"/>
      <c r="Q61" s="121" t="str">
        <f t="shared" si="2"/>
        <v/>
      </c>
    </row>
    <row r="62" spans="2:17">
      <c r="N62" s="97"/>
      <c r="O62" s="97"/>
      <c r="P62" s="97"/>
      <c r="Q62" s="121" t="str">
        <f t="shared" si="2"/>
        <v/>
      </c>
    </row>
    <row r="63" spans="2:17">
      <c r="N63" s="97"/>
      <c r="O63" s="97"/>
      <c r="P63" s="97"/>
      <c r="Q63" s="121" t="str">
        <f t="shared" si="2"/>
        <v/>
      </c>
    </row>
    <row r="64" spans="2:17">
      <c r="N64" s="97"/>
      <c r="O64" s="97"/>
      <c r="P64" s="97"/>
      <c r="Q64" s="121" t="str">
        <f t="shared" si="2"/>
        <v/>
      </c>
    </row>
    <row r="65" spans="2:17">
      <c r="N65" s="97"/>
      <c r="O65" s="97"/>
      <c r="P65" s="97"/>
      <c r="Q65" s="121" t="str">
        <f t="shared" si="2"/>
        <v/>
      </c>
    </row>
    <row r="66" spans="2:17">
      <c r="N66" s="97"/>
      <c r="O66" s="97"/>
      <c r="P66" s="97"/>
      <c r="Q66" s="121" t="str">
        <f t="shared" si="2"/>
        <v/>
      </c>
    </row>
    <row r="67" spans="2:17">
      <c r="N67" s="97"/>
      <c r="O67" s="97"/>
      <c r="P67" s="97"/>
      <c r="Q67" s="121" t="str">
        <f t="shared" si="2"/>
        <v/>
      </c>
    </row>
    <row r="68" spans="2:17">
      <c r="N68" s="97"/>
      <c r="O68" s="97"/>
      <c r="P68" s="97"/>
      <c r="Q68" s="121" t="str">
        <f t="shared" si="2"/>
        <v/>
      </c>
    </row>
    <row r="69" spans="2:17">
      <c r="N69" s="97"/>
      <c r="O69" s="97"/>
      <c r="P69" s="97"/>
      <c r="Q69" s="121" t="str">
        <f t="shared" si="2"/>
        <v/>
      </c>
    </row>
    <row r="70" spans="2:17">
      <c r="N70" s="97"/>
      <c r="O70" s="97"/>
      <c r="P70" s="97"/>
      <c r="Q70" s="121" t="str">
        <f t="shared" si="2"/>
        <v/>
      </c>
    </row>
    <row r="71" spans="2:17">
      <c r="N71" s="97"/>
      <c r="O71" s="97"/>
      <c r="P71" s="97"/>
      <c r="Q71" s="121" t="str">
        <f t="shared" si="2"/>
        <v/>
      </c>
    </row>
    <row r="72" spans="2:17" s="73" customFormat="1">
      <c r="M72" s="91"/>
      <c r="N72" s="97"/>
      <c r="O72" s="97"/>
      <c r="P72" s="97"/>
      <c r="Q72" s="121"/>
    </row>
    <row r="73" spans="2:17" ht="18.75" thickBot="1">
      <c r="B73" s="22" t="s">
        <v>58</v>
      </c>
      <c r="N73" s="97"/>
      <c r="O73" s="97"/>
      <c r="P73" s="97"/>
      <c r="Q73" s="121"/>
    </row>
    <row r="74" spans="2:17" ht="36" thickBot="1">
      <c r="B74" s="35" t="s">
        <v>9</v>
      </c>
      <c r="C74" s="28"/>
      <c r="D74" s="28"/>
      <c r="E74" s="28"/>
      <c r="F74" s="28"/>
      <c r="G74" s="28"/>
      <c r="H74" s="28"/>
      <c r="I74" s="29"/>
      <c r="J74" s="31" t="s">
        <v>45</v>
      </c>
      <c r="K74" s="10"/>
      <c r="L74" s="32"/>
      <c r="N74" s="97"/>
      <c r="O74" s="97"/>
      <c r="P74" s="97"/>
      <c r="Q74" s="121"/>
    </row>
    <row r="75" spans="2:17" ht="29.25" customHeight="1">
      <c r="B75" s="17" t="s">
        <v>15</v>
      </c>
      <c r="C75" s="27"/>
      <c r="D75" s="27"/>
      <c r="E75" s="27"/>
      <c r="F75" s="27"/>
      <c r="G75" s="27"/>
      <c r="H75" s="27"/>
      <c r="I75" s="27"/>
      <c r="J75" s="124"/>
      <c r="K75" s="135" t="str">
        <f>IF(J75=1,"Peu satisfait",IF(J75=2,"Satisfait",IF(J75=3,"Très satisfait",IF(J78="DM","Donnée manquante","&lt;--"))))</f>
        <v>&lt;--</v>
      </c>
      <c r="L75" s="127"/>
      <c r="N75" s="97"/>
      <c r="O75" s="97"/>
      <c r="P75" s="97"/>
      <c r="Q75" s="121"/>
    </row>
    <row r="76" spans="2:17" ht="36.75" customHeight="1">
      <c r="B76" s="152" t="s">
        <v>16</v>
      </c>
      <c r="C76" s="153"/>
      <c r="D76" s="153"/>
      <c r="E76" s="153"/>
      <c r="F76" s="153"/>
      <c r="G76" s="153"/>
      <c r="H76" s="153"/>
      <c r="I76" s="153"/>
      <c r="J76" s="125"/>
      <c r="K76" s="136" t="str">
        <f>IF(J76=1,"Peu satisfait",IF(J76=2,"Satisfait",IF(J76=3,"Très satisfait",IF(J78="DM","Donnée manquante","&lt;--"))))</f>
        <v>&lt;--</v>
      </c>
      <c r="L76" s="112"/>
      <c r="N76" s="97"/>
      <c r="O76" s="97"/>
      <c r="P76" s="97"/>
      <c r="Q76" s="121"/>
    </row>
    <row r="77" spans="2:17" ht="32.25" customHeight="1" thickBot="1">
      <c r="B77" s="150" t="s">
        <v>17</v>
      </c>
      <c r="C77" s="151"/>
      <c r="D77" s="151"/>
      <c r="E77" s="151"/>
      <c r="F77" s="151"/>
      <c r="G77" s="151"/>
      <c r="H77" s="151"/>
      <c r="I77" s="151"/>
      <c r="J77" s="126"/>
      <c r="K77" s="137" t="str">
        <f>IF(J77=1,"Peu satisfait",IF(J77=2,"Satisfait",IF(J77=3,"Très satisfait",IF(J78="DM","Donnée manquante","&lt;--"))))</f>
        <v>&lt;--</v>
      </c>
      <c r="L77" s="85"/>
      <c r="N77" s="97"/>
      <c r="O77" s="97"/>
      <c r="P77" s="97"/>
      <c r="Q77" s="121"/>
    </row>
    <row r="78" spans="2:17" ht="18.75">
      <c r="B78" s="24" t="s">
        <v>18</v>
      </c>
      <c r="C78" s="25"/>
      <c r="D78" s="25"/>
      <c r="E78" s="25"/>
      <c r="F78" s="25"/>
      <c r="G78" s="25"/>
      <c r="H78" s="25"/>
      <c r="I78" s="25"/>
      <c r="J78" s="106" t="str">
        <f>IF(COUNTBLANK(J75:J77)=0,SUM(J75:J77),IF(AND(SUM(J75:J77)&gt;0,COUNTBLANK(J75:J77)&gt;0),"DM",""))</f>
        <v/>
      </c>
      <c r="K78" s="94" t="str">
        <f>"/"&amp;COUNTBLANK(A75:A77)*3</f>
        <v>/9</v>
      </c>
      <c r="L78" s="66"/>
      <c r="N78" s="97"/>
      <c r="O78" s="97"/>
      <c r="P78" s="97"/>
      <c r="Q78" s="121"/>
    </row>
    <row r="79" spans="2:17">
      <c r="B79" s="78" t="str">
        <f>IF(AND(J128&lt;&gt;"",J129&lt;&gt;"",COUNTBLANK(J75:J77)&gt;=1),"Merci de compléter votre notation","")</f>
        <v/>
      </c>
      <c r="C79" s="70"/>
      <c r="D79" s="70"/>
      <c r="N79" s="97"/>
      <c r="O79" s="97"/>
      <c r="P79" s="97"/>
      <c r="Q79" s="121" t="str">
        <f t="shared" si="2"/>
        <v/>
      </c>
    </row>
    <row r="80" spans="2:17">
      <c r="N80" s="97"/>
      <c r="O80" s="97"/>
      <c r="P80" s="97"/>
      <c r="Q80" s="121" t="str">
        <f t="shared" si="2"/>
        <v/>
      </c>
    </row>
    <row r="81" spans="14:17">
      <c r="N81" s="97"/>
      <c r="O81" s="97"/>
      <c r="P81" s="97"/>
      <c r="Q81" s="121"/>
    </row>
    <row r="82" spans="14:17">
      <c r="N82" s="97"/>
      <c r="O82" s="97"/>
      <c r="P82" s="97"/>
      <c r="Q82" s="121"/>
    </row>
    <row r="83" spans="14:17">
      <c r="N83" s="97"/>
      <c r="O83" s="97"/>
      <c r="P83" s="97"/>
      <c r="Q83" s="121"/>
    </row>
    <row r="84" spans="14:17">
      <c r="N84" s="97"/>
      <c r="O84" s="97"/>
      <c r="P84" s="97"/>
      <c r="Q84" s="121"/>
    </row>
    <row r="85" spans="14:17">
      <c r="N85" s="97"/>
      <c r="O85" s="97"/>
      <c r="P85" s="97"/>
      <c r="Q85" s="121"/>
    </row>
    <row r="86" spans="14:17">
      <c r="N86" s="97"/>
      <c r="O86" s="97"/>
      <c r="P86" s="97"/>
      <c r="Q86" s="121"/>
    </row>
    <row r="87" spans="14:17">
      <c r="N87" s="97"/>
      <c r="O87" s="97"/>
      <c r="P87" s="97"/>
      <c r="Q87" s="121"/>
    </row>
    <row r="88" spans="14:17">
      <c r="N88" s="97"/>
      <c r="O88" s="97"/>
      <c r="P88" s="97"/>
      <c r="Q88" s="121"/>
    </row>
    <row r="89" spans="14:17">
      <c r="N89" s="97"/>
      <c r="O89" s="97"/>
      <c r="P89" s="97"/>
      <c r="Q89" s="121"/>
    </row>
    <row r="90" spans="14:17">
      <c r="N90" s="97"/>
      <c r="O90" s="97"/>
      <c r="P90" s="97"/>
      <c r="Q90" s="121"/>
    </row>
    <row r="91" spans="14:17">
      <c r="N91" s="97"/>
      <c r="O91" s="97"/>
      <c r="P91" s="97"/>
      <c r="Q91" s="121"/>
    </row>
    <row r="92" spans="14:17">
      <c r="N92" s="97"/>
      <c r="O92" s="97"/>
      <c r="P92" s="97"/>
      <c r="Q92" s="121"/>
    </row>
    <row r="93" spans="14:17">
      <c r="N93" s="97"/>
      <c r="O93" s="97"/>
      <c r="P93" s="97"/>
      <c r="Q93" s="121"/>
    </row>
    <row r="94" spans="14:17">
      <c r="N94" s="97"/>
      <c r="O94" s="97"/>
      <c r="P94" s="97"/>
      <c r="Q94" s="121"/>
    </row>
    <row r="95" spans="14:17">
      <c r="N95" s="97"/>
      <c r="O95" s="97"/>
      <c r="P95" s="97"/>
      <c r="Q95" s="121"/>
    </row>
    <row r="96" spans="14:17">
      <c r="N96" s="97"/>
      <c r="O96" s="97"/>
      <c r="P96" s="97"/>
      <c r="Q96" s="121"/>
    </row>
    <row r="97" spans="2:17">
      <c r="N97" s="97"/>
      <c r="O97" s="97"/>
      <c r="P97" s="97"/>
      <c r="Q97" s="121"/>
    </row>
    <row r="98" spans="2:17">
      <c r="N98" s="97"/>
      <c r="O98" s="97"/>
      <c r="P98" s="97"/>
      <c r="Q98" s="121"/>
    </row>
    <row r="99" spans="2:17" ht="18.75" thickBot="1">
      <c r="B99" s="22" t="s">
        <v>72</v>
      </c>
      <c r="K99" s="105"/>
      <c r="N99" s="97"/>
      <c r="O99" s="97"/>
      <c r="P99" s="97"/>
      <c r="Q99" s="121"/>
    </row>
    <row r="100" spans="2:17" s="73" customFormat="1" ht="25.5" customHeight="1" thickBot="1">
      <c r="B100" s="35" t="s">
        <v>9</v>
      </c>
      <c r="C100" s="28"/>
      <c r="D100" s="28"/>
      <c r="E100" s="28"/>
      <c r="F100" s="28"/>
      <c r="G100" s="28"/>
      <c r="H100" s="28"/>
      <c r="I100" s="29"/>
      <c r="J100" s="107" t="s">
        <v>57</v>
      </c>
      <c r="K100" s="33"/>
      <c r="L100" s="34"/>
      <c r="M100" s="91"/>
      <c r="N100" s="97"/>
      <c r="O100" s="97"/>
      <c r="P100" s="97"/>
      <c r="Q100" s="121"/>
    </row>
    <row r="101" spans="2:17" s="73" customFormat="1" ht="54" customHeight="1">
      <c r="B101" s="154" t="s">
        <v>74</v>
      </c>
      <c r="C101" s="155"/>
      <c r="D101" s="155"/>
      <c r="E101" s="155"/>
      <c r="F101" s="155"/>
      <c r="G101" s="155"/>
      <c r="H101" s="155"/>
      <c r="I101" s="156"/>
      <c r="J101" s="76"/>
      <c r="K101" s="138" t="str">
        <f>IF(J101=1,"Peu satisfait",IF(J101=2,"Satisfait",IF(J101=3,"Très satisfait",IF(J101="NA","","&lt;--"))))</f>
        <v>&lt;--</v>
      </c>
      <c r="L101" s="36"/>
      <c r="M101" s="91"/>
      <c r="N101" s="97"/>
      <c r="O101" s="97"/>
      <c r="P101" s="97"/>
      <c r="Q101" s="121"/>
    </row>
    <row r="102" spans="2:17" s="73" customFormat="1" ht="18.75">
      <c r="B102" s="24" t="s">
        <v>73</v>
      </c>
      <c r="C102" s="25"/>
      <c r="D102" s="25"/>
      <c r="E102" s="25"/>
      <c r="F102" s="25"/>
      <c r="G102" s="25"/>
      <c r="H102" s="25"/>
      <c r="I102" s="25"/>
      <c r="J102" s="106" t="str">
        <f>IF(J101="","",J101)</f>
        <v/>
      </c>
      <c r="K102" s="94" t="str">
        <f>"/3"</f>
        <v>/3</v>
      </c>
      <c r="L102" s="66"/>
      <c r="M102" s="123" t="str">
        <f>IF(J102&lt;&gt;"Erreur","",J102)</f>
        <v/>
      </c>
      <c r="N102" s="97"/>
      <c r="O102" s="97"/>
      <c r="P102" s="97"/>
      <c r="Q102" s="121"/>
    </row>
    <row r="103" spans="2:17" s="73" customFormat="1">
      <c r="B103" s="78" t="str">
        <f>IF(J125&lt;&gt;"","Merci d'attribuer une note","")</f>
        <v/>
      </c>
      <c r="C103" s="70"/>
      <c r="D103" s="70"/>
      <c r="M103" s="91"/>
      <c r="N103" s="97"/>
      <c r="O103" s="97"/>
      <c r="P103" s="97"/>
      <c r="Q103" s="121" t="str">
        <f t="shared" ref="Q103" si="3">IF(B103&lt;&gt;"",1,"")</f>
        <v/>
      </c>
    </row>
    <row r="104" spans="2:17" s="73" customFormat="1" ht="18">
      <c r="B104" s="22"/>
      <c r="M104" s="91"/>
      <c r="N104" s="97"/>
      <c r="O104" s="97"/>
      <c r="P104" s="97"/>
      <c r="Q104" s="121"/>
    </row>
    <row r="105" spans="2:17" s="73" customFormat="1" ht="30" customHeight="1">
      <c r="B105" s="7" t="s">
        <v>55</v>
      </c>
      <c r="C105" s="8"/>
      <c r="D105" s="8"/>
      <c r="E105" s="8"/>
      <c r="F105" s="8"/>
      <c r="G105" s="8"/>
      <c r="H105" s="8"/>
      <c r="I105" s="8"/>
      <c r="J105" s="8"/>
      <c r="K105" s="8"/>
      <c r="L105" s="8"/>
      <c r="M105" s="91"/>
      <c r="N105" s="97"/>
      <c r="O105" s="97"/>
      <c r="P105" s="97"/>
      <c r="Q105" s="121"/>
    </row>
    <row r="106" spans="2:17" s="73" customFormat="1" ht="18">
      <c r="B106" s="22"/>
      <c r="M106" s="91"/>
      <c r="N106" s="97"/>
      <c r="O106" s="97"/>
      <c r="P106" s="97"/>
      <c r="Q106" s="121"/>
    </row>
    <row r="107" spans="2:17" s="73" customFormat="1" ht="18.75" thickBot="1">
      <c r="B107" s="22"/>
      <c r="M107" s="91"/>
      <c r="N107" s="97"/>
      <c r="O107" s="97"/>
      <c r="P107" s="97"/>
      <c r="Q107" s="121"/>
    </row>
    <row r="108" spans="2:17" ht="22.5" thickBot="1">
      <c r="B108" s="35" t="s">
        <v>19</v>
      </c>
      <c r="C108" s="28"/>
      <c r="D108" s="28"/>
      <c r="E108" s="28"/>
      <c r="F108" s="28"/>
      <c r="G108" s="28"/>
      <c r="H108" s="28"/>
      <c r="I108" s="29"/>
      <c r="J108" s="64" t="s">
        <v>46</v>
      </c>
      <c r="K108" s="33"/>
      <c r="L108" s="34"/>
      <c r="N108" s="97"/>
      <c r="O108" s="97"/>
      <c r="P108" s="97"/>
      <c r="Q108" s="121"/>
    </row>
    <row r="109" spans="2:17" ht="21.75" customHeight="1" thickBot="1">
      <c r="B109" s="40" t="s">
        <v>20</v>
      </c>
      <c r="C109" s="37"/>
      <c r="D109" s="37"/>
      <c r="E109" s="37"/>
      <c r="F109" s="37"/>
      <c r="G109" s="37"/>
      <c r="H109" s="37"/>
      <c r="I109" s="38"/>
      <c r="J109" s="95"/>
      <c r="K109" s="96" t="s">
        <v>21</v>
      </c>
      <c r="L109" s="39"/>
      <c r="N109" s="97"/>
      <c r="O109" s="97"/>
      <c r="P109" s="97"/>
      <c r="Q109" s="121"/>
    </row>
    <row r="110" spans="2:17" ht="15.75" customHeight="1">
      <c r="B110" s="78" t="str">
        <f>IF(AND(J125&lt;&gt;"",J109=""),"Merci d'attribuer une note globale","")</f>
        <v/>
      </c>
      <c r="C110" s="70"/>
      <c r="D110" s="70"/>
      <c r="E110" s="70"/>
      <c r="F110" s="70"/>
      <c r="G110" s="70"/>
      <c r="H110" s="70"/>
      <c r="I110" s="70"/>
      <c r="K110" s="71"/>
      <c r="L110" s="72"/>
      <c r="N110" s="97"/>
      <c r="O110" s="97"/>
      <c r="P110" s="97"/>
      <c r="Q110" s="121" t="str">
        <f t="shared" ref="Q110" si="4">IF(B110&lt;&gt;"",1,"")</f>
        <v/>
      </c>
    </row>
    <row r="111" spans="2:17">
      <c r="N111" s="97"/>
      <c r="O111" s="97"/>
      <c r="P111" s="97"/>
      <c r="Q111" s="121"/>
    </row>
    <row r="112" spans="2:17" ht="30" customHeight="1">
      <c r="B112" s="7" t="s">
        <v>56</v>
      </c>
      <c r="C112" s="8"/>
      <c r="D112" s="8"/>
      <c r="E112" s="8"/>
      <c r="F112" s="8"/>
      <c r="G112" s="8"/>
      <c r="H112" s="8"/>
      <c r="I112" s="8"/>
      <c r="J112" s="8"/>
      <c r="K112" s="8"/>
      <c r="L112" s="8"/>
      <c r="N112" s="97"/>
      <c r="O112" s="97"/>
      <c r="P112" s="97"/>
      <c r="Q112" s="121"/>
    </row>
    <row r="113" spans="2:17" ht="26.25" customHeight="1" thickBot="1">
      <c r="B113" s="48" t="s">
        <v>22</v>
      </c>
      <c r="C113" s="59"/>
      <c r="D113" s="59"/>
      <c r="E113" s="59"/>
      <c r="F113" s="59"/>
      <c r="G113" s="59"/>
      <c r="H113" s="59"/>
      <c r="I113" s="59"/>
      <c r="J113" s="55"/>
      <c r="N113" s="97"/>
      <c r="O113" s="97"/>
      <c r="P113" s="97"/>
      <c r="Q113" s="121"/>
    </row>
    <row r="114" spans="2:17" ht="24.95" customHeight="1">
      <c r="B114" s="67" t="s">
        <v>23</v>
      </c>
      <c r="C114" s="33"/>
      <c r="D114" s="33"/>
      <c r="E114" s="33"/>
      <c r="F114" s="33"/>
      <c r="G114" s="33"/>
      <c r="H114" s="33"/>
      <c r="I114" s="58"/>
      <c r="J114" s="57"/>
      <c r="N114" s="98"/>
      <c r="O114" s="97"/>
      <c r="P114" s="97"/>
      <c r="Q114" s="121"/>
    </row>
    <row r="115" spans="2:17" ht="24.95" customHeight="1">
      <c r="B115" s="41" t="s">
        <v>24</v>
      </c>
      <c r="C115" s="19"/>
      <c r="D115" s="19"/>
      <c r="E115" s="19"/>
      <c r="F115" s="19"/>
      <c r="G115" s="19"/>
      <c r="H115" s="19"/>
      <c r="I115" s="20"/>
      <c r="J115" s="60"/>
      <c r="N115" s="98"/>
      <c r="O115" s="97"/>
      <c r="P115" s="97"/>
      <c r="Q115" s="121"/>
    </row>
    <row r="116" spans="2:17" ht="24.95" customHeight="1" thickBot="1">
      <c r="B116" s="18" t="s">
        <v>25</v>
      </c>
      <c r="C116" s="13"/>
      <c r="D116" s="13"/>
      <c r="E116" s="13"/>
      <c r="F116" s="13"/>
      <c r="G116" s="13"/>
      <c r="H116" s="13"/>
      <c r="I116" s="14"/>
      <c r="J116" s="61"/>
      <c r="N116" s="98">
        <v>0</v>
      </c>
      <c r="O116" s="121" t="str">
        <f>IF(K31="LI à rejeter",3,"")</f>
        <v/>
      </c>
      <c r="P116" s="97"/>
      <c r="Q116" s="121"/>
    </row>
    <row r="117" spans="2:17">
      <c r="B117" s="149" t="str">
        <f>IF(AND(COUNTIF(J125,"&gt;0")=1,SUM(N116:O116)=0),"Merci de cocher une case en rapport avec la recevabilté",IF(AND(COUNTIF(J125,"&gt;0")=1,N116&lt;3,O116=3),"Merci de cocher -&gt; Non éligible (hors cadre)",IF(AND(COUNTIF(J125,"&gt;0")=1,N116=3,O116=""),"Merci de vérifier la recevabilité en début de grille","")))</f>
        <v/>
      </c>
      <c r="C117" s="149"/>
      <c r="D117" s="149"/>
      <c r="E117" s="149"/>
      <c r="F117" s="149"/>
      <c r="G117" s="149"/>
      <c r="H117" s="149"/>
      <c r="I117" s="149"/>
      <c r="N117" s="97"/>
      <c r="O117" s="97"/>
      <c r="P117" s="97"/>
      <c r="Q117" s="121" t="str">
        <f>IF(B117&lt;&gt;"",1,"")</f>
        <v/>
      </c>
    </row>
    <row r="118" spans="2:17">
      <c r="N118" s="97"/>
      <c r="O118" s="97"/>
      <c r="P118" s="97"/>
      <c r="Q118" s="121"/>
    </row>
    <row r="119" spans="2:17" ht="33" customHeight="1" thickBot="1">
      <c r="B119" s="48" t="s">
        <v>60</v>
      </c>
      <c r="N119" s="97"/>
      <c r="O119" s="97"/>
      <c r="P119" s="97"/>
      <c r="Q119" s="121"/>
    </row>
    <row r="120" spans="2:17" ht="15.75" thickBot="1">
      <c r="B120" s="49" t="s">
        <v>26</v>
      </c>
      <c r="C120" s="50"/>
      <c r="D120" s="50"/>
      <c r="E120" s="50"/>
      <c r="F120" s="50"/>
      <c r="G120" s="50"/>
      <c r="H120" s="50"/>
      <c r="I120" s="51"/>
      <c r="J120" s="52" t="s">
        <v>44</v>
      </c>
      <c r="K120" s="53"/>
      <c r="L120" s="54"/>
      <c r="N120" s="97"/>
      <c r="O120" s="97"/>
      <c r="P120" s="97"/>
      <c r="Q120" s="121"/>
    </row>
    <row r="121" spans="2:17" ht="18" customHeight="1">
      <c r="B121" s="46" t="str">
        <f>B47</f>
        <v>Partie A – Méthodologie / Faisabilité</v>
      </c>
      <c r="C121" s="27"/>
      <c r="D121" s="27"/>
      <c r="E121" s="27"/>
      <c r="F121" s="27"/>
      <c r="G121" s="27"/>
      <c r="H121" s="27"/>
      <c r="I121" s="30"/>
      <c r="J121" s="79" t="str">
        <f>J54</f>
        <v/>
      </c>
      <c r="K121" s="80" t="str">
        <f>K54</f>
        <v>/15</v>
      </c>
      <c r="L121" s="81"/>
      <c r="N121" s="97"/>
      <c r="O121" s="97"/>
      <c r="P121" s="97"/>
      <c r="Q121" s="121"/>
    </row>
    <row r="122" spans="2:17" ht="18" customHeight="1">
      <c r="B122" s="46" t="str">
        <f>B73</f>
        <v>Partie B - Originalité / Utilité</v>
      </c>
      <c r="C122" s="27"/>
      <c r="D122" s="27"/>
      <c r="E122" s="27"/>
      <c r="F122" s="27"/>
      <c r="G122" s="27"/>
      <c r="H122" s="27"/>
      <c r="I122" s="30"/>
      <c r="J122" s="82" t="str">
        <f>J78</f>
        <v/>
      </c>
      <c r="K122" s="83" t="str">
        <f>K78</f>
        <v>/9</v>
      </c>
      <c r="L122" s="84"/>
      <c r="N122" s="97"/>
      <c r="O122" s="97"/>
      <c r="P122" s="97"/>
      <c r="Q122" s="121"/>
    </row>
    <row r="123" spans="2:17" s="73" customFormat="1" ht="18" customHeight="1">
      <c r="B123" s="46" t="str">
        <f>B99</f>
        <v>Partie C - Promoteur</v>
      </c>
      <c r="C123" s="108"/>
      <c r="D123" s="108"/>
      <c r="E123" s="108"/>
      <c r="F123" s="108"/>
      <c r="G123" s="108"/>
      <c r="H123" s="108"/>
      <c r="I123" s="109"/>
      <c r="J123" s="110" t="str">
        <f>J102</f>
        <v/>
      </c>
      <c r="K123" s="83" t="str">
        <f>K102</f>
        <v>/3</v>
      </c>
      <c r="L123" s="112"/>
      <c r="M123" s="91"/>
      <c r="N123" s="97"/>
      <c r="O123" s="97"/>
      <c r="P123" s="97"/>
      <c r="Q123" s="121"/>
    </row>
    <row r="124" spans="2:17" ht="18" customHeight="1" thickBot="1">
      <c r="B124" s="47" t="s">
        <v>59</v>
      </c>
      <c r="C124" s="42"/>
      <c r="D124" s="42"/>
      <c r="E124" s="42"/>
      <c r="F124" s="42"/>
      <c r="G124" s="42"/>
      <c r="H124" s="42"/>
      <c r="I124" s="43"/>
      <c r="J124" s="110" t="str">
        <f>IF(J109="","",J109)</f>
        <v/>
      </c>
      <c r="K124" s="111" t="str">
        <f>K109</f>
        <v>/5</v>
      </c>
      <c r="L124" s="112"/>
      <c r="N124" s="97"/>
      <c r="O124" s="97"/>
      <c r="P124" s="97"/>
      <c r="Q124" s="121"/>
    </row>
    <row r="125" spans="2:17" ht="27" customHeight="1">
      <c r="B125" s="44" t="s">
        <v>27</v>
      </c>
      <c r="C125" s="25"/>
      <c r="D125" s="25"/>
      <c r="E125" s="25"/>
      <c r="F125" s="25"/>
      <c r="G125" s="25"/>
      <c r="H125" s="25"/>
      <c r="I125" s="25"/>
      <c r="J125" s="117" t="str">
        <f>IF(AND(SUM(J121:J124)&gt;0,COUNTIF(J121:J124,"DM")=0,COUNTIF(J121:J124,"Erreur")=0),SUM(J121:J124),IF(OR(COUNTIF(J121:J124,"DM")&gt;0,COUNTIF(J121:J124,"Erreur")&gt;0),"Err",""))</f>
        <v/>
      </c>
      <c r="K125" s="116" t="str">
        <f>"/"&amp;SUBSTITUTE(K121,"/","")+SUBSTITUTE(K122,"/","")+SUBSTITUTE(K123,"/","")+SUBSTITUTE(K124,"/","")</f>
        <v>/32</v>
      </c>
      <c r="L125" s="115" t="str">
        <f>IFERROR("Note/20 :"&amp;CHAR(10)&amp; ROUND(O125,1),"")</f>
        <v/>
      </c>
      <c r="N125" s="91">
        <f>SUBSTITUTE(K121,"/","")+SUBSTITUTE(K122,"/","")+SUBSTITUTE(K123,"/","")+SUBSTITUTE(K124,"/","")</f>
        <v>32</v>
      </c>
      <c r="O125" s="128" t="str">
        <f>IFERROR((J125/(SUBSTITUTE(K121,"/","")+SUBSTITUTE(K122,"/","")+SUBSTITUTE(K123,"/","")+SUBSTITUTE(K124,"/","")))*20,"Err")</f>
        <v>Err</v>
      </c>
      <c r="P125" s="97"/>
      <c r="Q125" s="121"/>
    </row>
    <row r="126" spans="2:17" s="73" customFormat="1" ht="20.25" customHeight="1">
      <c r="B126" s="118"/>
      <c r="C126" s="119"/>
      <c r="D126" s="119"/>
      <c r="E126" s="119"/>
      <c r="F126" s="119"/>
      <c r="G126" s="119"/>
      <c r="H126" s="119"/>
      <c r="I126" s="120" t="str">
        <f>IF(SUBSTITUTE(K125,"/","")&lt;&gt;"32","soit : ","")</f>
        <v/>
      </c>
      <c r="J126" s="86" t="str">
        <f>IF(SUBSTITUTE(K125,"/","")&lt;&gt;"32",32*J125/SUBSTITUTE(K125,"/",""),"")</f>
        <v/>
      </c>
      <c r="K126" s="87" t="str">
        <f>IF(SUBSTITUTE(K125,"/","")="32","","/" &amp; SUBSTITUTE(K125,"/",""))</f>
        <v/>
      </c>
      <c r="L126" s="88"/>
      <c r="M126" s="91"/>
      <c r="N126" s="97"/>
      <c r="O126" s="100"/>
      <c r="P126" s="97"/>
      <c r="Q126" s="121"/>
    </row>
    <row r="127" spans="2:17" s="73" customFormat="1" ht="9.75" customHeight="1" thickBot="1">
      <c r="M127" s="91"/>
      <c r="N127" s="97"/>
      <c r="O127" s="100"/>
      <c r="P127" s="97"/>
      <c r="Q127" s="121"/>
    </row>
    <row r="128" spans="2:17" ht="15" customHeight="1">
      <c r="I128" s="68" t="s">
        <v>43</v>
      </c>
      <c r="J128" s="89" t="str">
        <f>IF(O125="Err","?",IF(AND(O125&gt;=10,O125&lt;13),"Réservé",IF(AND(O125&gt;=13,O125&lt;16),"Favorable",IF(O125&gt;=16,"Très favorable","A rejeter"))))</f>
        <v>?</v>
      </c>
      <c r="K128" s="90"/>
      <c r="L128" s="91"/>
      <c r="N128" s="97"/>
      <c r="O128" s="97"/>
      <c r="P128" s="97"/>
      <c r="Q128" s="121"/>
    </row>
    <row r="129" spans="2:22" ht="15.75" customHeight="1" thickBot="1">
      <c r="I129" s="69"/>
      <c r="J129" s="113" t="str">
        <f>IF(SUM(N116:O116)=1,B114,IF(SUM(N116:O116)=2,B115,IF(SUM(N116:O116)&gt;=3,B116,"")))</f>
        <v/>
      </c>
      <c r="K129" s="92"/>
      <c r="L129" s="91"/>
      <c r="N129" s="97"/>
      <c r="O129" s="97"/>
      <c r="P129" s="97"/>
      <c r="Q129" s="121"/>
    </row>
    <row r="130" spans="2:22" ht="15.75" customHeight="1">
      <c r="N130" s="97"/>
      <c r="O130" s="97"/>
      <c r="P130" s="97"/>
      <c r="Q130" s="121"/>
    </row>
    <row r="131" spans="2:22">
      <c r="I131" s="93" t="str">
        <f>IF(SUM(Q1:Q131)&gt;=1,"Contrôle de saisie : " &amp; SUM(Q1:Q131) &amp; " anomalie(s) à corriger","")</f>
        <v>Contrôle de saisie : 1 anomalie(s) à corriger</v>
      </c>
      <c r="N131" s="97"/>
      <c r="O131" s="97"/>
      <c r="P131" s="97"/>
      <c r="Q131" s="121"/>
    </row>
    <row r="132" spans="2:22">
      <c r="N132" s="97"/>
      <c r="O132" s="97"/>
      <c r="P132" s="97"/>
      <c r="Q132" s="121"/>
      <c r="U132" s="73"/>
      <c r="V132" s="73"/>
    </row>
    <row r="133" spans="2:22" ht="15" customHeight="1">
      <c r="N133" s="97"/>
      <c r="O133" s="97"/>
      <c r="P133" s="97"/>
      <c r="Q133" s="121"/>
      <c r="U133" s="73"/>
      <c r="V133" s="73"/>
    </row>
    <row r="134" spans="2:22" ht="15" customHeight="1">
      <c r="N134" s="97"/>
      <c r="O134" s="97"/>
      <c r="P134" s="97"/>
      <c r="Q134" s="121"/>
      <c r="U134" s="73"/>
      <c r="V134" s="73"/>
    </row>
    <row r="135" spans="2:22" ht="19.5" customHeight="1">
      <c r="B135" s="45"/>
      <c r="N135" s="97"/>
      <c r="O135" s="97"/>
      <c r="P135" s="97"/>
      <c r="Q135" s="121"/>
      <c r="U135" s="73"/>
      <c r="V135" s="73"/>
    </row>
    <row r="136" spans="2:22">
      <c r="N136" s="97"/>
      <c r="O136" s="97"/>
      <c r="P136" s="97"/>
      <c r="Q136" s="121"/>
      <c r="U136" s="73"/>
      <c r="V136" s="73"/>
    </row>
    <row r="137" spans="2:22">
      <c r="N137" s="97"/>
      <c r="O137" s="97"/>
      <c r="P137" s="97"/>
      <c r="Q137" s="121"/>
      <c r="U137" s="73"/>
      <c r="V137" s="73"/>
    </row>
    <row r="138" spans="2:22">
      <c r="N138" s="97"/>
      <c r="O138" s="97"/>
      <c r="P138" s="97"/>
      <c r="Q138" s="121"/>
      <c r="U138" s="73"/>
      <c r="V138" s="73"/>
    </row>
    <row r="139" spans="2:22">
      <c r="N139" s="97"/>
      <c r="O139" s="97"/>
      <c r="P139" s="97"/>
      <c r="Q139" s="121"/>
      <c r="U139" s="73"/>
      <c r="V139" s="73"/>
    </row>
    <row r="140" spans="2:22">
      <c r="N140" s="97"/>
      <c r="O140" s="97"/>
      <c r="P140" s="97"/>
      <c r="Q140" s="121"/>
      <c r="U140" s="73"/>
      <c r="V140" s="73"/>
    </row>
    <row r="141" spans="2:22">
      <c r="N141" s="97"/>
      <c r="O141" s="97"/>
      <c r="P141" s="97"/>
      <c r="Q141" s="121"/>
      <c r="U141" s="73"/>
      <c r="V141" s="73"/>
    </row>
    <row r="142" spans="2:22">
      <c r="N142" s="97"/>
      <c r="O142" s="97"/>
      <c r="P142" s="97"/>
      <c r="Q142" s="121"/>
    </row>
    <row r="143" spans="2:22">
      <c r="N143" s="97"/>
      <c r="O143" s="97"/>
      <c r="P143" s="97"/>
      <c r="Q143" s="121"/>
    </row>
    <row r="144" spans="2:22">
      <c r="N144" s="97"/>
      <c r="O144" s="97"/>
      <c r="P144" s="97"/>
      <c r="Q144" s="121"/>
    </row>
    <row r="145" spans="14:17">
      <c r="N145" s="97"/>
      <c r="O145" s="97"/>
      <c r="P145" s="97"/>
      <c r="Q145" s="121"/>
    </row>
    <row r="146" spans="14:17">
      <c r="N146" s="97"/>
      <c r="O146" s="97"/>
      <c r="P146" s="97"/>
      <c r="Q146" s="121"/>
    </row>
    <row r="147" spans="14:17">
      <c r="N147" s="97"/>
      <c r="O147" s="97"/>
      <c r="P147" s="97"/>
      <c r="Q147" s="121"/>
    </row>
    <row r="148" spans="14:17">
      <c r="N148" s="97"/>
      <c r="O148" s="97"/>
      <c r="P148" s="97"/>
      <c r="Q148" s="121"/>
    </row>
    <row r="149" spans="14:17">
      <c r="N149" s="97"/>
      <c r="O149" s="97"/>
      <c r="P149" s="97"/>
      <c r="Q149" s="121"/>
    </row>
    <row r="150" spans="14:17">
      <c r="N150" s="97"/>
      <c r="O150" s="97"/>
      <c r="P150" s="97"/>
      <c r="Q150" s="121"/>
    </row>
    <row r="151" spans="14:17">
      <c r="N151" s="97"/>
      <c r="O151" s="97"/>
      <c r="P151" s="97"/>
      <c r="Q151" s="121"/>
    </row>
    <row r="152" spans="14:17">
      <c r="N152" s="97"/>
      <c r="O152" s="97"/>
      <c r="P152" s="97"/>
      <c r="Q152" s="121"/>
    </row>
    <row r="153" spans="14:17">
      <c r="N153" s="97"/>
      <c r="O153" s="97"/>
      <c r="P153" s="97"/>
      <c r="Q153" s="121"/>
    </row>
    <row r="154" spans="14:17">
      <c r="N154" s="97"/>
      <c r="O154" s="97"/>
      <c r="P154" s="97"/>
      <c r="Q154" s="121"/>
    </row>
    <row r="155" spans="14:17">
      <c r="N155" s="97"/>
      <c r="O155" s="97"/>
      <c r="P155" s="97"/>
      <c r="Q155" s="121"/>
    </row>
    <row r="156" spans="14:17">
      <c r="N156" s="97"/>
      <c r="O156" s="97"/>
      <c r="P156" s="97"/>
      <c r="Q156" s="121"/>
    </row>
    <row r="157" spans="14:17">
      <c r="N157" s="97"/>
      <c r="O157" s="97"/>
      <c r="P157" s="97"/>
      <c r="Q157" s="121"/>
    </row>
    <row r="158" spans="14:17">
      <c r="N158" s="97"/>
      <c r="O158" s="97"/>
      <c r="P158" s="97"/>
      <c r="Q158" s="121"/>
    </row>
    <row r="159" spans="14:17">
      <c r="N159" s="97"/>
      <c r="O159" s="97"/>
      <c r="P159" s="97"/>
      <c r="Q159" s="121"/>
    </row>
    <row r="160" spans="14:17">
      <c r="N160" s="97"/>
      <c r="O160" s="97"/>
      <c r="P160" s="97"/>
      <c r="Q160" s="121"/>
    </row>
    <row r="161" spans="14:17">
      <c r="N161" s="97"/>
      <c r="O161" s="97"/>
      <c r="P161" s="97"/>
      <c r="Q161" s="121"/>
    </row>
    <row r="162" spans="14:17">
      <c r="N162" s="97"/>
      <c r="O162" s="97"/>
      <c r="P162" s="97"/>
      <c r="Q162" s="121"/>
    </row>
    <row r="163" spans="14:17">
      <c r="N163" s="97"/>
      <c r="O163" s="97"/>
      <c r="P163" s="97"/>
      <c r="Q163" s="121"/>
    </row>
    <row r="164" spans="14:17">
      <c r="N164" s="97"/>
      <c r="O164" s="97"/>
      <c r="P164" s="97"/>
      <c r="Q164" s="121"/>
    </row>
    <row r="165" spans="14:17">
      <c r="N165" s="97"/>
      <c r="O165" s="97"/>
      <c r="P165" s="97"/>
      <c r="Q165" s="121"/>
    </row>
    <row r="166" spans="14:17">
      <c r="N166" s="97"/>
      <c r="O166" s="97"/>
      <c r="P166" s="97"/>
      <c r="Q166" s="121"/>
    </row>
    <row r="167" spans="14:17">
      <c r="N167" s="97"/>
      <c r="O167" s="97"/>
      <c r="P167" s="97"/>
      <c r="Q167" s="121"/>
    </row>
    <row r="168" spans="14:17">
      <c r="N168" s="97"/>
      <c r="O168" s="97"/>
      <c r="P168" s="97"/>
      <c r="Q168" s="121"/>
    </row>
    <row r="169" spans="14:17">
      <c r="N169" s="97"/>
      <c r="O169" s="97"/>
      <c r="P169" s="97"/>
      <c r="Q169" s="121"/>
    </row>
    <row r="170" spans="14:17">
      <c r="N170" s="97"/>
      <c r="O170" s="97"/>
      <c r="P170" s="97"/>
      <c r="Q170" s="121"/>
    </row>
    <row r="171" spans="14:17">
      <c r="N171" s="97"/>
      <c r="O171" s="97"/>
      <c r="P171" s="97"/>
      <c r="Q171" s="121"/>
    </row>
    <row r="172" spans="14:17">
      <c r="N172" s="97"/>
      <c r="O172" s="97"/>
      <c r="P172" s="97"/>
      <c r="Q172" s="121"/>
    </row>
    <row r="173" spans="14:17">
      <c r="N173" s="97"/>
      <c r="O173" s="97"/>
      <c r="P173" s="97"/>
      <c r="Q173" s="121"/>
    </row>
    <row r="174" spans="14:17">
      <c r="N174" s="97"/>
      <c r="O174" s="97"/>
      <c r="P174" s="97"/>
      <c r="Q174" s="121"/>
    </row>
    <row r="175" spans="14:17">
      <c r="N175" s="97"/>
      <c r="O175" s="97"/>
      <c r="P175" s="97"/>
      <c r="Q175" s="121"/>
    </row>
    <row r="176" spans="14:17">
      <c r="N176" s="97"/>
      <c r="O176" s="97"/>
      <c r="P176" s="97"/>
      <c r="Q176" s="121"/>
    </row>
    <row r="177" spans="14:17">
      <c r="N177" s="97"/>
      <c r="O177" s="97"/>
      <c r="P177" s="97"/>
      <c r="Q177" s="121"/>
    </row>
    <row r="178" spans="14:17">
      <c r="N178" s="97"/>
      <c r="O178" s="97"/>
      <c r="P178" s="97"/>
      <c r="Q178" s="121"/>
    </row>
    <row r="179" spans="14:17">
      <c r="N179" s="97"/>
      <c r="O179" s="97"/>
      <c r="P179" s="97"/>
      <c r="Q179" s="121"/>
    </row>
    <row r="180" spans="14:17">
      <c r="N180" s="97"/>
      <c r="O180" s="97"/>
      <c r="P180" s="97"/>
      <c r="Q180" s="121"/>
    </row>
    <row r="181" spans="14:17">
      <c r="N181" s="97"/>
      <c r="O181" s="97"/>
      <c r="P181" s="97"/>
      <c r="Q181" s="121"/>
    </row>
    <row r="182" spans="14:17">
      <c r="N182" s="97"/>
      <c r="O182" s="97"/>
      <c r="P182" s="97"/>
      <c r="Q182" s="121"/>
    </row>
    <row r="183" spans="14:17">
      <c r="N183" s="97"/>
      <c r="O183" s="97"/>
      <c r="P183" s="97"/>
      <c r="Q183" s="121"/>
    </row>
    <row r="184" spans="14:17">
      <c r="N184" s="97"/>
      <c r="O184" s="97"/>
      <c r="P184" s="97"/>
      <c r="Q184" s="121"/>
    </row>
    <row r="185" spans="14:17">
      <c r="N185" s="97"/>
      <c r="O185" s="97"/>
      <c r="P185" s="97"/>
      <c r="Q185" s="121"/>
    </row>
    <row r="186" spans="14:17">
      <c r="N186" s="97"/>
      <c r="O186" s="97"/>
      <c r="P186" s="97"/>
      <c r="Q186" s="121"/>
    </row>
    <row r="187" spans="14:17">
      <c r="N187" s="97"/>
      <c r="O187" s="97"/>
      <c r="P187" s="97"/>
      <c r="Q187" s="121"/>
    </row>
    <row r="188" spans="14:17">
      <c r="N188" s="97"/>
      <c r="O188" s="97"/>
      <c r="P188" s="97"/>
      <c r="Q188" s="121"/>
    </row>
    <row r="189" spans="14:17">
      <c r="N189" s="97"/>
      <c r="O189" s="97"/>
      <c r="P189" s="97"/>
      <c r="Q189" s="121"/>
    </row>
    <row r="190" spans="14:17">
      <c r="N190" s="97"/>
      <c r="O190" s="97"/>
      <c r="P190" s="97"/>
      <c r="Q190" s="121"/>
    </row>
    <row r="191" spans="14:17">
      <c r="N191" s="97"/>
      <c r="O191" s="97"/>
      <c r="P191" s="97"/>
      <c r="Q191" s="121"/>
    </row>
    <row r="192" spans="14:17">
      <c r="N192" s="97"/>
      <c r="O192" s="97"/>
      <c r="P192" s="97"/>
      <c r="Q192" s="121"/>
    </row>
    <row r="193" spans="14:17">
      <c r="N193" s="97"/>
      <c r="O193" s="97"/>
      <c r="P193" s="97"/>
      <c r="Q193" s="121"/>
    </row>
    <row r="194" spans="14:17">
      <c r="N194" s="97"/>
      <c r="O194" s="97"/>
      <c r="P194" s="97"/>
      <c r="Q194" s="121"/>
    </row>
    <row r="195" spans="14:17">
      <c r="N195" s="97"/>
      <c r="O195" s="97"/>
      <c r="P195" s="97"/>
      <c r="Q195" s="121"/>
    </row>
    <row r="196" spans="14:17">
      <c r="N196" s="97"/>
      <c r="O196" s="97"/>
      <c r="P196" s="97"/>
      <c r="Q196" s="121"/>
    </row>
    <row r="197" spans="14:17">
      <c r="N197" s="97"/>
      <c r="O197" s="97"/>
      <c r="P197" s="97"/>
      <c r="Q197" s="121"/>
    </row>
    <row r="198" spans="14:17">
      <c r="N198" s="97"/>
      <c r="O198" s="97"/>
      <c r="P198" s="97"/>
      <c r="Q198" s="121"/>
    </row>
    <row r="199" spans="14:17">
      <c r="N199" s="97"/>
      <c r="O199" s="97"/>
      <c r="P199" s="97"/>
      <c r="Q199" s="121"/>
    </row>
    <row r="200" spans="14:17">
      <c r="N200" s="97"/>
      <c r="O200" s="97"/>
      <c r="P200" s="97"/>
      <c r="Q200" s="121"/>
    </row>
    <row r="201" spans="14:17">
      <c r="N201" s="97"/>
      <c r="O201" s="97"/>
      <c r="P201" s="97"/>
      <c r="Q201" s="121"/>
    </row>
    <row r="202" spans="14:17">
      <c r="N202" s="97"/>
      <c r="O202" s="97"/>
      <c r="P202" s="97"/>
      <c r="Q202" s="121"/>
    </row>
    <row r="203" spans="14:17">
      <c r="N203" s="97"/>
      <c r="O203" s="97"/>
      <c r="P203" s="97"/>
      <c r="Q203" s="121"/>
    </row>
    <row r="204" spans="14:17">
      <c r="N204" s="97"/>
      <c r="O204" s="97"/>
      <c r="P204" s="97"/>
      <c r="Q204" s="121"/>
    </row>
    <row r="205" spans="14:17">
      <c r="N205" s="97"/>
      <c r="O205" s="97"/>
      <c r="P205" s="97"/>
      <c r="Q205" s="121"/>
    </row>
    <row r="206" spans="14:17">
      <c r="N206" s="97"/>
      <c r="O206" s="97"/>
      <c r="P206" s="97"/>
      <c r="Q206" s="121"/>
    </row>
    <row r="207" spans="14:17">
      <c r="N207" s="97"/>
      <c r="O207" s="97"/>
      <c r="P207" s="97"/>
      <c r="Q207" s="121"/>
    </row>
    <row r="208" spans="14:17">
      <c r="N208" s="97"/>
      <c r="O208" s="97"/>
      <c r="P208" s="97"/>
      <c r="Q208" s="121"/>
    </row>
    <row r="209" spans="14:17">
      <c r="N209" s="97"/>
      <c r="O209" s="97"/>
      <c r="P209" s="97"/>
      <c r="Q209" s="121"/>
    </row>
    <row r="210" spans="14:17">
      <c r="N210" s="97"/>
      <c r="O210" s="97"/>
      <c r="P210" s="97"/>
      <c r="Q210" s="121"/>
    </row>
    <row r="211" spans="14:17">
      <c r="N211" s="97"/>
      <c r="O211" s="97"/>
      <c r="P211" s="97"/>
      <c r="Q211" s="121"/>
    </row>
    <row r="212" spans="14:17">
      <c r="N212" s="97"/>
      <c r="O212" s="97"/>
      <c r="P212" s="97"/>
      <c r="Q212" s="121"/>
    </row>
    <row r="213" spans="14:17">
      <c r="N213" s="97"/>
      <c r="O213" s="97"/>
      <c r="P213" s="97"/>
      <c r="Q213" s="121"/>
    </row>
    <row r="214" spans="14:17">
      <c r="N214" s="97"/>
      <c r="O214" s="97"/>
      <c r="P214" s="97"/>
      <c r="Q214" s="121"/>
    </row>
    <row r="215" spans="14:17">
      <c r="N215" s="97"/>
      <c r="O215" s="97"/>
      <c r="P215" s="97"/>
      <c r="Q215" s="121"/>
    </row>
    <row r="216" spans="14:17">
      <c r="N216" s="97"/>
      <c r="O216" s="97"/>
      <c r="P216" s="97"/>
      <c r="Q216" s="121"/>
    </row>
    <row r="217" spans="14:17">
      <c r="N217" s="97"/>
      <c r="O217" s="97"/>
      <c r="P217" s="97"/>
      <c r="Q217" s="121"/>
    </row>
    <row r="218" spans="14:17">
      <c r="N218" s="97"/>
      <c r="O218" s="97"/>
      <c r="P218" s="97"/>
      <c r="Q218" s="121"/>
    </row>
    <row r="219" spans="14:17">
      <c r="N219" s="97"/>
      <c r="O219" s="97"/>
      <c r="P219" s="97"/>
      <c r="Q219" s="121"/>
    </row>
    <row r="220" spans="14:17">
      <c r="N220" s="97"/>
      <c r="O220" s="97"/>
      <c r="P220" s="97"/>
      <c r="Q220" s="121"/>
    </row>
    <row r="221" spans="14:17">
      <c r="N221" s="97"/>
      <c r="O221" s="97"/>
      <c r="P221" s="97"/>
      <c r="Q221" s="121"/>
    </row>
    <row r="222" spans="14:17">
      <c r="N222" s="97"/>
      <c r="O222" s="97"/>
      <c r="P222" s="97"/>
      <c r="Q222" s="121"/>
    </row>
    <row r="223" spans="14:17">
      <c r="N223" s="97"/>
      <c r="O223" s="97"/>
      <c r="P223" s="97"/>
      <c r="Q223" s="121"/>
    </row>
    <row r="224" spans="14:17">
      <c r="N224" s="97"/>
      <c r="O224" s="97"/>
      <c r="P224" s="97"/>
      <c r="Q224" s="121"/>
    </row>
    <row r="225" spans="14:17">
      <c r="N225" s="97"/>
      <c r="O225" s="97"/>
      <c r="P225" s="97"/>
      <c r="Q225" s="121"/>
    </row>
    <row r="226" spans="14:17">
      <c r="N226" s="97"/>
      <c r="O226" s="97"/>
      <c r="P226" s="97"/>
      <c r="Q226" s="121"/>
    </row>
    <row r="227" spans="14:17">
      <c r="N227" s="97"/>
      <c r="O227" s="97"/>
      <c r="P227" s="97"/>
      <c r="Q227" s="121"/>
    </row>
    <row r="228" spans="14:17">
      <c r="N228" s="97"/>
      <c r="O228" s="97"/>
      <c r="P228" s="97"/>
      <c r="Q228" s="121"/>
    </row>
    <row r="229" spans="14:17">
      <c r="N229" s="97"/>
      <c r="O229" s="97"/>
      <c r="P229" s="97"/>
      <c r="Q229" s="121"/>
    </row>
    <row r="230" spans="14:17">
      <c r="N230" s="97"/>
      <c r="O230" s="97"/>
      <c r="P230" s="97"/>
      <c r="Q230" s="121"/>
    </row>
    <row r="231" spans="14:17">
      <c r="N231" s="97"/>
      <c r="O231" s="97"/>
      <c r="P231" s="97"/>
      <c r="Q231" s="121"/>
    </row>
    <row r="232" spans="14:17">
      <c r="N232" s="97"/>
      <c r="O232" s="97"/>
      <c r="P232" s="97"/>
      <c r="Q232" s="121"/>
    </row>
    <row r="233" spans="14:17">
      <c r="N233" s="97"/>
      <c r="O233" s="97"/>
      <c r="P233" s="97"/>
      <c r="Q233" s="121"/>
    </row>
    <row r="234" spans="14:17">
      <c r="N234" s="97"/>
      <c r="O234" s="97"/>
      <c r="P234" s="97"/>
      <c r="Q234" s="121"/>
    </row>
    <row r="235" spans="14:17">
      <c r="N235" s="97"/>
      <c r="O235" s="97"/>
      <c r="P235" s="97"/>
      <c r="Q235" s="121"/>
    </row>
    <row r="236" spans="14:17">
      <c r="N236" s="97"/>
      <c r="O236" s="97"/>
      <c r="P236" s="97"/>
      <c r="Q236" s="121"/>
    </row>
    <row r="237" spans="14:17">
      <c r="N237" s="97"/>
      <c r="O237" s="97"/>
      <c r="P237" s="97"/>
      <c r="Q237" s="121"/>
    </row>
    <row r="238" spans="14:17">
      <c r="N238" s="97"/>
      <c r="O238" s="97"/>
      <c r="P238" s="97"/>
      <c r="Q238" s="121"/>
    </row>
    <row r="239" spans="14:17">
      <c r="N239" s="97"/>
      <c r="O239" s="97"/>
      <c r="P239" s="97"/>
      <c r="Q239" s="121"/>
    </row>
    <row r="240" spans="14:17">
      <c r="N240" s="97"/>
      <c r="O240" s="97"/>
      <c r="P240" s="97"/>
      <c r="Q240" s="121"/>
    </row>
    <row r="241" spans="14:17">
      <c r="N241" s="97"/>
      <c r="O241" s="97"/>
      <c r="P241" s="97"/>
      <c r="Q241" s="121"/>
    </row>
    <row r="242" spans="14:17">
      <c r="N242" s="97"/>
      <c r="O242" s="97"/>
      <c r="P242" s="97"/>
      <c r="Q242" s="121"/>
    </row>
    <row r="243" spans="14:17">
      <c r="N243" s="97"/>
      <c r="O243" s="97"/>
      <c r="P243" s="97"/>
      <c r="Q243" s="121"/>
    </row>
    <row r="244" spans="14:17">
      <c r="N244" s="97"/>
      <c r="O244" s="97"/>
      <c r="P244" s="97"/>
      <c r="Q244" s="121"/>
    </row>
    <row r="245" spans="14:17">
      <c r="N245" s="97"/>
      <c r="O245" s="97"/>
      <c r="P245" s="97"/>
      <c r="Q245" s="121"/>
    </row>
    <row r="246" spans="14:17">
      <c r="N246" s="97"/>
      <c r="O246" s="97"/>
      <c r="P246" s="97"/>
      <c r="Q246" s="121"/>
    </row>
    <row r="247" spans="14:17">
      <c r="N247" s="97"/>
      <c r="O247" s="97"/>
      <c r="P247" s="97"/>
      <c r="Q247" s="121"/>
    </row>
    <row r="248" spans="14:17">
      <c r="N248" s="97"/>
      <c r="O248" s="97"/>
      <c r="P248" s="97"/>
      <c r="Q248" s="121"/>
    </row>
    <row r="249" spans="14:17">
      <c r="N249" s="97"/>
      <c r="O249" s="97"/>
      <c r="P249" s="97"/>
      <c r="Q249" s="121"/>
    </row>
    <row r="250" spans="14:17">
      <c r="N250" s="97"/>
      <c r="O250" s="97"/>
      <c r="P250" s="97"/>
      <c r="Q250" s="121"/>
    </row>
    <row r="251" spans="14:17">
      <c r="N251" s="97"/>
      <c r="O251" s="97"/>
      <c r="P251" s="97"/>
      <c r="Q251" s="121"/>
    </row>
    <row r="252" spans="14:17">
      <c r="N252" s="97"/>
      <c r="O252" s="97"/>
      <c r="P252" s="97"/>
      <c r="Q252" s="121"/>
    </row>
    <row r="253" spans="14:17">
      <c r="N253" s="97"/>
      <c r="O253" s="97"/>
      <c r="P253" s="97"/>
      <c r="Q253" s="121"/>
    </row>
    <row r="254" spans="14:17">
      <c r="N254" s="97"/>
      <c r="O254" s="97"/>
      <c r="P254" s="97"/>
      <c r="Q254" s="121"/>
    </row>
    <row r="255" spans="14:17">
      <c r="N255" s="97"/>
      <c r="O255" s="97"/>
      <c r="P255" s="97"/>
      <c r="Q255" s="121"/>
    </row>
    <row r="256" spans="14:17">
      <c r="N256" s="97"/>
      <c r="O256" s="97"/>
      <c r="P256" s="97"/>
      <c r="Q256" s="121"/>
    </row>
    <row r="257" spans="14:17">
      <c r="N257" s="97"/>
      <c r="O257" s="97"/>
      <c r="P257" s="97"/>
      <c r="Q257" s="121"/>
    </row>
    <row r="258" spans="14:17">
      <c r="N258" s="97"/>
      <c r="O258" s="97"/>
      <c r="P258" s="97"/>
      <c r="Q258" s="121"/>
    </row>
    <row r="259" spans="14:17">
      <c r="N259" s="97"/>
      <c r="O259" s="97"/>
      <c r="P259" s="97"/>
      <c r="Q259" s="121"/>
    </row>
    <row r="260" spans="14:17">
      <c r="N260" s="97"/>
      <c r="O260" s="97"/>
      <c r="P260" s="97"/>
      <c r="Q260" s="121"/>
    </row>
    <row r="261" spans="14:17">
      <c r="N261" s="97"/>
      <c r="O261" s="97"/>
      <c r="P261" s="97"/>
      <c r="Q261" s="121"/>
    </row>
    <row r="262" spans="14:17">
      <c r="N262" s="97"/>
      <c r="O262" s="97"/>
      <c r="P262" s="97"/>
      <c r="Q262" s="121"/>
    </row>
    <row r="263" spans="14:17">
      <c r="N263" s="97"/>
      <c r="O263" s="97"/>
      <c r="P263" s="97"/>
      <c r="Q263" s="121"/>
    </row>
    <row r="264" spans="14:17">
      <c r="N264" s="97"/>
      <c r="O264" s="97"/>
      <c r="P264" s="97"/>
      <c r="Q264" s="121"/>
    </row>
    <row r="265" spans="14:17">
      <c r="Q265" s="121"/>
    </row>
    <row r="266" spans="14:17">
      <c r="Q266" s="121"/>
    </row>
    <row r="267" spans="14:17">
      <c r="Q267" s="121"/>
    </row>
    <row r="268" spans="14:17">
      <c r="Q268" s="121"/>
    </row>
    <row r="269" spans="14:17">
      <c r="Q269" s="121"/>
    </row>
    <row r="270" spans="14:17">
      <c r="Q270" s="121"/>
    </row>
    <row r="271" spans="14:17">
      <c r="Q271" s="121"/>
    </row>
    <row r="272" spans="14:17">
      <c r="Q272" s="121"/>
    </row>
    <row r="273" spans="17:17">
      <c r="Q273" s="121"/>
    </row>
    <row r="274" spans="17:17">
      <c r="Q274" s="121"/>
    </row>
    <row r="275" spans="17:17">
      <c r="Q275" s="121"/>
    </row>
    <row r="276" spans="17:17">
      <c r="Q276" s="121"/>
    </row>
    <row r="277" spans="17:17">
      <c r="Q277" s="121"/>
    </row>
    <row r="278" spans="17:17">
      <c r="Q278" s="121"/>
    </row>
    <row r="279" spans="17:17">
      <c r="Q279" s="121"/>
    </row>
    <row r="280" spans="17:17">
      <c r="Q280" s="121"/>
    </row>
    <row r="281" spans="17:17">
      <c r="Q281" s="121"/>
    </row>
    <row r="282" spans="17:17">
      <c r="Q282" s="121"/>
    </row>
    <row r="283" spans="17:17">
      <c r="Q283" s="121"/>
    </row>
    <row r="284" spans="17:17">
      <c r="Q284" s="121"/>
    </row>
    <row r="285" spans="17:17">
      <c r="Q285" s="62"/>
    </row>
    <row r="286" spans="17:17">
      <c r="Q286" s="62"/>
    </row>
    <row r="287" spans="17:17">
      <c r="Q287" s="62"/>
    </row>
    <row r="288" spans="17:17">
      <c r="Q288" s="62"/>
    </row>
    <row r="289" spans="17:17">
      <c r="Q289" s="62"/>
    </row>
    <row r="290" spans="17:17">
      <c r="Q290" s="62"/>
    </row>
    <row r="291" spans="17:17">
      <c r="Q291" s="62"/>
    </row>
    <row r="292" spans="17:17">
      <c r="Q292" s="62"/>
    </row>
    <row r="293" spans="17:17">
      <c r="Q293" s="62"/>
    </row>
    <row r="294" spans="17:17">
      <c r="Q294" s="62"/>
    </row>
    <row r="295" spans="17:17">
      <c r="Q295" s="62"/>
    </row>
    <row r="296" spans="17:17">
      <c r="Q296" s="62"/>
    </row>
    <row r="297" spans="17:17">
      <c r="Q297" s="62"/>
    </row>
    <row r="298" spans="17:17">
      <c r="Q298" s="62"/>
    </row>
    <row r="299" spans="17:17">
      <c r="Q299" s="62"/>
    </row>
    <row r="300" spans="17:17">
      <c r="Q300" s="62"/>
    </row>
    <row r="301" spans="17:17">
      <c r="Q301" s="62"/>
    </row>
    <row r="302" spans="17:17">
      <c r="Q302" s="62"/>
    </row>
    <row r="303" spans="17:17">
      <c r="Q303" s="62"/>
    </row>
    <row r="304" spans="17:17">
      <c r="Q304" s="62"/>
    </row>
    <row r="305" spans="17:17">
      <c r="Q305" s="62"/>
    </row>
  </sheetData>
  <sheetProtection algorithmName="SHA-512" hashValue="ZUn7nm44Kc8tFqBkXFhCIVL7WQe/+Y7uPMl9jCuzdN6hY2X4QbCS7TlFy/4pk4S9NzFHFA3svx1QxSO+8kJL9Q==" saltValue="O+a8TJF0Xsxd9ARGNxx94w==" spinCount="100000" sheet="1" insertRows="0"/>
  <mergeCells count="27">
    <mergeCell ref="B29:J29"/>
    <mergeCell ref="B25:J25"/>
    <mergeCell ref="B26:J26"/>
    <mergeCell ref="B42:L42"/>
    <mergeCell ref="B36:L38"/>
    <mergeCell ref="B40:L41"/>
    <mergeCell ref="D6:H6"/>
    <mergeCell ref="B17:L17"/>
    <mergeCell ref="B53:I53"/>
    <mergeCell ref="B117:I117"/>
    <mergeCell ref="B31:I31"/>
    <mergeCell ref="B77:I77"/>
    <mergeCell ref="B50:I50"/>
    <mergeCell ref="B52:I52"/>
    <mergeCell ref="B76:I76"/>
    <mergeCell ref="B101:I101"/>
    <mergeCell ref="D8:L12"/>
    <mergeCell ref="B51:I51"/>
    <mergeCell ref="B24:J24"/>
    <mergeCell ref="B30:J30"/>
    <mergeCell ref="B27:J27"/>
    <mergeCell ref="B28:J28"/>
    <mergeCell ref="K49:L49"/>
    <mergeCell ref="K50:L50"/>
    <mergeCell ref="K51:L51"/>
    <mergeCell ref="K52:L52"/>
    <mergeCell ref="K53:L53"/>
  </mergeCells>
  <conditionalFormatting sqref="J49:J53">
    <cfRule type="cellIs" dxfId="67" priority="129" operator="equal">
      <formula>3</formula>
    </cfRule>
    <cfRule type="cellIs" dxfId="66" priority="130" operator="equal">
      <formula>2</formula>
    </cfRule>
    <cfRule type="cellIs" dxfId="65" priority="131" operator="equal">
      <formula>1</formula>
    </cfRule>
  </conditionalFormatting>
  <conditionalFormatting sqref="J75:J77">
    <cfRule type="cellIs" dxfId="64" priority="120" operator="equal">
      <formula>3</formula>
    </cfRule>
    <cfRule type="cellIs" dxfId="63" priority="121" operator="equal">
      <formula>2</formula>
    </cfRule>
    <cfRule type="cellIs" dxfId="62" priority="122" operator="equal">
      <formula>1</formula>
    </cfRule>
  </conditionalFormatting>
  <conditionalFormatting sqref="B117">
    <cfRule type="expression" dxfId="61" priority="107">
      <formula>IF(B117&lt;&gt;"",TRUE,FALSE)</formula>
    </cfRule>
  </conditionalFormatting>
  <conditionalFormatting sqref="B31:B32">
    <cfRule type="expression" dxfId="60" priority="105">
      <formula>IF(B31&lt;&gt;"",TRUE,FALSE)</formula>
    </cfRule>
  </conditionalFormatting>
  <conditionalFormatting sqref="M24:M30">
    <cfRule type="cellIs" dxfId="59" priority="102" operator="equal">
      <formula>"Erreur"</formula>
    </cfRule>
  </conditionalFormatting>
  <conditionalFormatting sqref="J128">
    <cfRule type="cellIs" dxfId="58" priority="93" operator="equal">
      <formula>"Favorable"</formula>
    </cfRule>
    <cfRule type="cellIs" dxfId="57" priority="97" operator="equal">
      <formula>"Très favorable"</formula>
    </cfRule>
    <cfRule type="cellIs" dxfId="56" priority="98" operator="equal">
      <formula>"A rejeter"</formula>
    </cfRule>
    <cfRule type="cellIs" dxfId="55" priority="101" operator="equal">
      <formula>"Réservé"</formula>
    </cfRule>
  </conditionalFormatting>
  <conditionalFormatting sqref="K128">
    <cfRule type="expression" dxfId="54" priority="94">
      <formula>IF(J128="Favorable",TRUE,FALSE)</formula>
    </cfRule>
    <cfRule type="expression" dxfId="53" priority="95">
      <formula>IF(J128="A rejeter",TRUE,FALSE)</formula>
    </cfRule>
    <cfRule type="expression" dxfId="52" priority="96">
      <formula>IF(J128="Très favorable",TRUE,FALSE)</formula>
    </cfRule>
    <cfRule type="expression" dxfId="51" priority="99">
      <formula>IF(J128="Réservé",TRUE,FALSE)</formula>
    </cfRule>
  </conditionalFormatting>
  <conditionalFormatting sqref="J129">
    <cfRule type="expression" dxfId="50" priority="85">
      <formula>IF(AND(N116=1,O116&lt;&gt;3),TRUE,FALSE)</formula>
    </cfRule>
    <cfRule type="expression" dxfId="49" priority="86">
      <formula>IF(AND(N116=2,O116&lt;&gt;3),TRUE,FALSE)</formula>
    </cfRule>
    <cfRule type="expression" dxfId="48" priority="90">
      <formula>IF(SUM(N116:O116)&gt;=3,TRUE,FALSE)</formula>
    </cfRule>
  </conditionalFormatting>
  <conditionalFormatting sqref="K129">
    <cfRule type="expression" dxfId="47" priority="87">
      <formula>IF(J129=B114,TRUE,FALSE)</formula>
    </cfRule>
    <cfRule type="expression" dxfId="46" priority="88">
      <formula>IF(J129=B115,TRUE,FALSE)</formula>
    </cfRule>
    <cfRule type="expression" dxfId="45" priority="89">
      <formula>IF(J129=B116,TRUE,FALSE)</formula>
    </cfRule>
  </conditionalFormatting>
  <conditionalFormatting sqref="M14">
    <cfRule type="cellIs" dxfId="44" priority="84" operator="equal">
      <formula>"Erreur"</formula>
    </cfRule>
  </conditionalFormatting>
  <conditionalFormatting sqref="G15:G16">
    <cfRule type="expression" dxfId="43" priority="83">
      <formula>IF(G15&lt;&gt;"",TRUE,FALSE)</formula>
    </cfRule>
  </conditionalFormatting>
  <conditionalFormatting sqref="H15:H16">
    <cfRule type="expression" dxfId="42" priority="82">
      <formula>IF(G15&lt;&gt;"",TRUE,FALSE)</formula>
    </cfRule>
  </conditionalFormatting>
  <conditionalFormatting sqref="I15:I16">
    <cfRule type="expression" dxfId="41" priority="81">
      <formula>IF(G15&lt;&gt;"",TRUE,FALSE)</formula>
    </cfRule>
  </conditionalFormatting>
  <conditionalFormatting sqref="J15:J16">
    <cfRule type="expression" dxfId="40" priority="80">
      <formula>IF(G15&lt;&gt;"",TRUE,FALSE)</formula>
    </cfRule>
  </conditionalFormatting>
  <conditionalFormatting sqref="B110">
    <cfRule type="expression" dxfId="39" priority="79">
      <formula>IF(B110&lt;&gt;"",TRUE,FALSE)</formula>
    </cfRule>
  </conditionalFormatting>
  <conditionalFormatting sqref="C110">
    <cfRule type="expression" dxfId="38" priority="78">
      <formula>IF(B110&lt;&gt;"",TRUE,FALSE)</formula>
    </cfRule>
  </conditionalFormatting>
  <conditionalFormatting sqref="D110">
    <cfRule type="expression" dxfId="37" priority="77">
      <formula>IF(B110&lt;&gt;"",TRUE,FALSE)</formula>
    </cfRule>
  </conditionalFormatting>
  <conditionalFormatting sqref="B79">
    <cfRule type="expression" dxfId="36" priority="76">
      <formula>IF(B79&lt;&gt;"",TRUE,FALSE)</formula>
    </cfRule>
  </conditionalFormatting>
  <conditionalFormatting sqref="C79">
    <cfRule type="expression" dxfId="35" priority="75">
      <formula>IF(B79&lt;&gt;"",TRUE,FALSE)</formula>
    </cfRule>
  </conditionalFormatting>
  <conditionalFormatting sqref="D79">
    <cfRule type="expression" dxfId="34" priority="74">
      <formula>IF(B79&lt;&gt;"",TRUE,FALSE)</formula>
    </cfRule>
  </conditionalFormatting>
  <conditionalFormatting sqref="B55">
    <cfRule type="expression" dxfId="33" priority="73">
      <formula>IF(B55&lt;&gt;"",TRUE,FALSE)</formula>
    </cfRule>
  </conditionalFormatting>
  <conditionalFormatting sqref="C55">
    <cfRule type="expression" dxfId="32" priority="72">
      <formula>IF(B55&lt;&gt;"",TRUE,FALSE)</formula>
    </cfRule>
  </conditionalFormatting>
  <conditionalFormatting sqref="D55">
    <cfRule type="expression" dxfId="31" priority="71">
      <formula>IF(B55&lt;&gt;"",TRUE,FALSE)</formula>
    </cfRule>
  </conditionalFormatting>
  <conditionalFormatting sqref="I131">
    <cfRule type="expression" dxfId="30" priority="70">
      <formula>IF(I131&lt;&gt;"",TRUE,FALSE)</formula>
    </cfRule>
  </conditionalFormatting>
  <conditionalFormatting sqref="J131">
    <cfRule type="expression" dxfId="29" priority="69">
      <formula>IF(I131&lt;&gt;"",TRUE,FALSE)</formula>
    </cfRule>
  </conditionalFormatting>
  <conditionalFormatting sqref="K131">
    <cfRule type="expression" dxfId="28" priority="68">
      <formula>IF(I131&lt;&gt;"",TRUE,FALSE)</formula>
    </cfRule>
  </conditionalFormatting>
  <conditionalFormatting sqref="L131">
    <cfRule type="expression" dxfId="27" priority="67">
      <formula>IF(I131&lt;&gt;"",TRUE,FALSE)</formula>
    </cfRule>
  </conditionalFormatting>
  <conditionalFormatting sqref="B17">
    <cfRule type="expression" dxfId="26" priority="66">
      <formula>IF(B17&lt;&gt;"",TRUE,FALSE)</formula>
    </cfRule>
  </conditionalFormatting>
  <conditionalFormatting sqref="B15:B16">
    <cfRule type="expression" dxfId="25" priority="60">
      <formula>IF(B15&lt;&gt;"",TRUE,FALSE)</formula>
    </cfRule>
  </conditionalFormatting>
  <conditionalFormatting sqref="C15:C16">
    <cfRule type="expression" dxfId="24" priority="63">
      <formula>IF(B15&lt;&gt;"",TRUE,FALSE)</formula>
    </cfRule>
  </conditionalFormatting>
  <conditionalFormatting sqref="D15:D16">
    <cfRule type="expression" dxfId="23" priority="62">
      <formula>IF(B15&lt;&gt;"",TRUE,FALSE)</formula>
    </cfRule>
  </conditionalFormatting>
  <conditionalFormatting sqref="E15:E16">
    <cfRule type="expression" dxfId="22" priority="61">
      <formula>IF(B15&lt;&gt;"",TRUE,FALSE)</formula>
    </cfRule>
  </conditionalFormatting>
  <conditionalFormatting sqref="B103">
    <cfRule type="expression" dxfId="21" priority="44">
      <formula>IF(B103&lt;&gt;"",TRUE,FALSE)</formula>
    </cfRule>
  </conditionalFormatting>
  <conditionalFormatting sqref="C103">
    <cfRule type="expression" dxfId="20" priority="43">
      <formula>IF(B103&lt;&gt;"",TRUE,FALSE)</formula>
    </cfRule>
  </conditionalFormatting>
  <conditionalFormatting sqref="D103">
    <cfRule type="expression" dxfId="19" priority="42">
      <formula>IF(B103&lt;&gt;"",TRUE,FALSE)</formula>
    </cfRule>
  </conditionalFormatting>
  <conditionalFormatting sqref="J101">
    <cfRule type="cellIs" dxfId="18" priority="39" operator="equal">
      <formula>3</formula>
    </cfRule>
    <cfRule type="cellIs" dxfId="17" priority="40" operator="equal">
      <formula>2</formula>
    </cfRule>
    <cfRule type="cellIs" dxfId="16" priority="41" operator="equal">
      <formula>1</formula>
    </cfRule>
  </conditionalFormatting>
  <conditionalFormatting sqref="M102">
    <cfRule type="cellIs" dxfId="15" priority="32" operator="equal">
      <formula>"Erreur"</formula>
    </cfRule>
  </conditionalFormatting>
  <conditionalFormatting sqref="K49">
    <cfRule type="cellIs" dxfId="14" priority="30" operator="equal">
      <formula>"Donnée manquante"</formula>
    </cfRule>
  </conditionalFormatting>
  <conditionalFormatting sqref="K50">
    <cfRule type="cellIs" dxfId="13" priority="28" operator="equal">
      <formula>"Donnée manquante"</formula>
    </cfRule>
  </conditionalFormatting>
  <conditionalFormatting sqref="K51">
    <cfRule type="cellIs" dxfId="12" priority="26" operator="equal">
      <formula>"Donnée manquante"</formula>
    </cfRule>
  </conditionalFormatting>
  <conditionalFormatting sqref="K52">
    <cfRule type="cellIs" dxfId="11" priority="24" operator="equal">
      <formula>"Donnée manquante"</formula>
    </cfRule>
  </conditionalFormatting>
  <conditionalFormatting sqref="K53">
    <cfRule type="cellIs" dxfId="10" priority="22" operator="equal">
      <formula>"Donnée manquante"</formula>
    </cfRule>
  </conditionalFormatting>
  <conditionalFormatting sqref="K76">
    <cfRule type="cellIs" dxfId="9" priority="17" operator="equal">
      <formula>"Donnée manquante"</formula>
    </cfRule>
  </conditionalFormatting>
  <conditionalFormatting sqref="L76">
    <cfRule type="expression" dxfId="8" priority="16">
      <formula>IF(K76="Donnée manquante",TRUE,FALSE)</formula>
    </cfRule>
  </conditionalFormatting>
  <conditionalFormatting sqref="K77">
    <cfRule type="cellIs" dxfId="7" priority="15" operator="equal">
      <formula>"Donnée manquante"</formula>
    </cfRule>
  </conditionalFormatting>
  <conditionalFormatting sqref="L77">
    <cfRule type="expression" dxfId="6" priority="14">
      <formula>IF(K77="Donnée manquante",TRUE,FALSE)</formula>
    </cfRule>
  </conditionalFormatting>
  <conditionalFormatting sqref="K75">
    <cfRule type="cellIs" dxfId="5" priority="13" operator="equal">
      <formula>"Donnée manquante"</formula>
    </cfRule>
  </conditionalFormatting>
  <conditionalFormatting sqref="L75">
    <cfRule type="expression" dxfId="4" priority="12">
      <formula>IF(K75="Donnée manquante",TRUE,FALSE)</formula>
    </cfRule>
  </conditionalFormatting>
  <conditionalFormatting sqref="K32">
    <cfRule type="expression" dxfId="3" priority="189">
      <formula>IF(COUNTIF(O24:O30,TRUE)&gt;0,TRUE,FALSE)</formula>
    </cfRule>
  </conditionalFormatting>
  <conditionalFormatting sqref="K31">
    <cfRule type="expression" dxfId="2" priority="190">
      <formula>IF(COUNTIF(O24:O30,TRUE)&gt;0,TRUE,FALSE)</formula>
    </cfRule>
  </conditionalFormatting>
  <conditionalFormatting sqref="L31">
    <cfRule type="expression" dxfId="1" priority="6">
      <formula>IF(COUNTIF(O23:O30,TRUE)&gt;0,TRUE,FALSE)</formula>
    </cfRule>
  </conditionalFormatting>
  <conditionalFormatting sqref="L32">
    <cfRule type="expression" dxfId="0" priority="5">
      <formula>IF(COUNTIF(O23:O30,TRUE)&gt;0,TRUE,FALSE)</formula>
    </cfRule>
  </conditionalFormatting>
  <hyperlinks>
    <hyperlink ref="B42:L42" r:id="rId1" display="(3) https://www.medicalcountermeasures.gov/trl/integrated-trls/"/>
    <hyperlink ref="B40:L41" r:id="rId2" display="(2) Technologie de santé : intervention pouvant servir à la promotion de la santé, à la prévention, au diagnostic ou au traitement d’une maladie aiguë ou chronique, ou encore à des fins de réadaptation. Les technologies de la santé comprennent les produit"/>
  </hyperlinks>
  <pageMargins left="0.7" right="0.7" top="0.75" bottom="0.75" header="0.3" footer="0.3"/>
  <pageSetup paperSize="9" scale="71" fitToHeight="0" orientation="portrait" r:id="rId3"/>
  <headerFooter>
    <oddFooter>&amp;R&amp;P / &amp;N</oddFooter>
  </headerFooter>
  <rowBreaks count="3" manualBreakCount="3">
    <brk id="43" max="12" man="1"/>
    <brk id="97" max="12" man="1"/>
    <brk id="153" max="12" man="1"/>
  </rowBreaks>
  <ignoredErrors>
    <ignoredError sqref="Q31" formula="1"/>
    <ignoredError sqref="M17:M19 M31:M33 M73:M98 M99 M108:M122 M128:M274 M124:M125 M44:M71 M21:M22 M15 M24" unlockedFormula="1"/>
  </ignoredErrors>
  <drawing r:id="rId4"/>
  <legacyDrawing r:id="rId5"/>
  <mc:AlternateContent xmlns:mc="http://schemas.openxmlformats.org/markup-compatibility/2006">
    <mc:Choice Requires="x14">
      <controls>
        <mc:AlternateContent xmlns:mc="http://schemas.openxmlformats.org/markup-compatibility/2006">
          <mc:Choice Requires="x14">
            <control shapeId="1026" r:id="rId6" name="Check Box 2">
              <controlPr defaultSize="0" autoFill="0" autoLine="0" autoPict="0">
                <anchor moveWithCells="1">
                  <from>
                    <xdr:col>6</xdr:col>
                    <xdr:colOff>38100</xdr:colOff>
                    <xdr:row>12</xdr:row>
                    <xdr:rowOff>152400</xdr:rowOff>
                  </from>
                  <to>
                    <xdr:col>6</xdr:col>
                    <xdr:colOff>276225</xdr:colOff>
                    <xdr:row>14</xdr:row>
                    <xdr:rowOff>19050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11</xdr:col>
                    <xdr:colOff>47625</xdr:colOff>
                    <xdr:row>12</xdr:row>
                    <xdr:rowOff>152400</xdr:rowOff>
                  </from>
                  <to>
                    <xdr:col>11</xdr:col>
                    <xdr:colOff>285750</xdr:colOff>
                    <xdr:row>13</xdr:row>
                    <xdr:rowOff>180975</xdr:rowOff>
                  </to>
                </anchor>
              </controlPr>
            </control>
          </mc:Choice>
        </mc:AlternateContent>
        <mc:AlternateContent xmlns:mc="http://schemas.openxmlformats.org/markup-compatibility/2006">
          <mc:Choice Requires="x14">
            <control shapeId="1086" r:id="rId8" name="Option Button 62">
              <controlPr defaultSize="0" autoFill="0" autoLine="0" autoPict="0">
                <anchor moveWithCells="1">
                  <from>
                    <xdr:col>9</xdr:col>
                    <xdr:colOff>219075</xdr:colOff>
                    <xdr:row>113</xdr:row>
                    <xdr:rowOff>66675</xdr:rowOff>
                  </from>
                  <to>
                    <xdr:col>9</xdr:col>
                    <xdr:colOff>419100</xdr:colOff>
                    <xdr:row>113</xdr:row>
                    <xdr:rowOff>257175</xdr:rowOff>
                  </to>
                </anchor>
              </controlPr>
            </control>
          </mc:Choice>
        </mc:AlternateContent>
        <mc:AlternateContent xmlns:mc="http://schemas.openxmlformats.org/markup-compatibility/2006">
          <mc:Choice Requires="x14">
            <control shapeId="1087" r:id="rId9" name="Option Button 63">
              <controlPr defaultSize="0" autoFill="0" autoLine="0" autoPict="0">
                <anchor moveWithCells="1">
                  <from>
                    <xdr:col>9</xdr:col>
                    <xdr:colOff>228600</xdr:colOff>
                    <xdr:row>114</xdr:row>
                    <xdr:rowOff>66675</xdr:rowOff>
                  </from>
                  <to>
                    <xdr:col>9</xdr:col>
                    <xdr:colOff>419100</xdr:colOff>
                    <xdr:row>114</xdr:row>
                    <xdr:rowOff>257175</xdr:rowOff>
                  </to>
                </anchor>
              </controlPr>
            </control>
          </mc:Choice>
        </mc:AlternateContent>
        <mc:AlternateContent xmlns:mc="http://schemas.openxmlformats.org/markup-compatibility/2006">
          <mc:Choice Requires="x14">
            <control shapeId="1088" r:id="rId10" name="Option Button 64">
              <controlPr defaultSize="0" autoFill="0" autoLine="0" autoPict="0">
                <anchor moveWithCells="1">
                  <from>
                    <xdr:col>9</xdr:col>
                    <xdr:colOff>228600</xdr:colOff>
                    <xdr:row>115</xdr:row>
                    <xdr:rowOff>57150</xdr:rowOff>
                  </from>
                  <to>
                    <xdr:col>9</xdr:col>
                    <xdr:colOff>419100</xdr:colOff>
                    <xdr:row>115</xdr:row>
                    <xdr:rowOff>247650</xdr:rowOff>
                  </to>
                </anchor>
              </controlPr>
            </control>
          </mc:Choice>
        </mc:AlternateContent>
        <mc:AlternateContent xmlns:mc="http://schemas.openxmlformats.org/markup-compatibility/2006">
          <mc:Choice Requires="x14">
            <control shapeId="1028" r:id="rId11" name="Check Box 4">
              <controlPr defaultSize="0" autoFill="0" autoLine="0" autoPict="0">
                <anchor moveWithCells="1">
                  <from>
                    <xdr:col>11</xdr:col>
                    <xdr:colOff>190500</xdr:colOff>
                    <xdr:row>23</xdr:row>
                    <xdr:rowOff>190500</xdr:rowOff>
                  </from>
                  <to>
                    <xdr:col>11</xdr:col>
                    <xdr:colOff>409575</xdr:colOff>
                    <xdr:row>23</xdr:row>
                    <xdr:rowOff>419100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11</xdr:col>
                    <xdr:colOff>190500</xdr:colOff>
                    <xdr:row>29</xdr:row>
                    <xdr:rowOff>152400</xdr:rowOff>
                  </from>
                  <to>
                    <xdr:col>11</xdr:col>
                    <xdr:colOff>409575</xdr:colOff>
                    <xdr:row>29</xdr:row>
                    <xdr:rowOff>390525</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10</xdr:col>
                    <xdr:colOff>190500</xdr:colOff>
                    <xdr:row>23</xdr:row>
                    <xdr:rowOff>180975</xdr:rowOff>
                  </from>
                  <to>
                    <xdr:col>10</xdr:col>
                    <xdr:colOff>409575</xdr:colOff>
                    <xdr:row>23</xdr:row>
                    <xdr:rowOff>419100</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10</xdr:col>
                    <xdr:colOff>190500</xdr:colOff>
                    <xdr:row>29</xdr:row>
                    <xdr:rowOff>133350</xdr:rowOff>
                  </from>
                  <to>
                    <xdr:col>10</xdr:col>
                    <xdr:colOff>409575</xdr:colOff>
                    <xdr:row>29</xdr:row>
                    <xdr:rowOff>400050</xdr:rowOff>
                  </to>
                </anchor>
              </controlPr>
            </control>
          </mc:Choice>
        </mc:AlternateContent>
        <mc:AlternateContent xmlns:mc="http://schemas.openxmlformats.org/markup-compatibility/2006">
          <mc:Choice Requires="x14">
            <control shapeId="1132" r:id="rId15" name="Check Box 108">
              <controlPr defaultSize="0" autoFill="0" autoLine="0" autoPict="0">
                <anchor moveWithCells="1">
                  <from>
                    <xdr:col>11</xdr:col>
                    <xdr:colOff>190500</xdr:colOff>
                    <xdr:row>24</xdr:row>
                    <xdr:rowOff>190500</xdr:rowOff>
                  </from>
                  <to>
                    <xdr:col>11</xdr:col>
                    <xdr:colOff>409575</xdr:colOff>
                    <xdr:row>24</xdr:row>
                    <xdr:rowOff>419100</xdr:rowOff>
                  </to>
                </anchor>
              </controlPr>
            </control>
          </mc:Choice>
        </mc:AlternateContent>
        <mc:AlternateContent xmlns:mc="http://schemas.openxmlformats.org/markup-compatibility/2006">
          <mc:Choice Requires="x14">
            <control shapeId="1133" r:id="rId16" name="Check Box 109">
              <controlPr defaultSize="0" autoFill="0" autoLine="0" autoPict="0">
                <anchor moveWithCells="1">
                  <from>
                    <xdr:col>10</xdr:col>
                    <xdr:colOff>190500</xdr:colOff>
                    <xdr:row>24</xdr:row>
                    <xdr:rowOff>180975</xdr:rowOff>
                  </from>
                  <to>
                    <xdr:col>10</xdr:col>
                    <xdr:colOff>409575</xdr:colOff>
                    <xdr:row>24</xdr:row>
                    <xdr:rowOff>419100</xdr:rowOff>
                  </to>
                </anchor>
              </controlPr>
            </control>
          </mc:Choice>
        </mc:AlternateContent>
        <mc:AlternateContent xmlns:mc="http://schemas.openxmlformats.org/markup-compatibility/2006">
          <mc:Choice Requires="x14">
            <control shapeId="1134" r:id="rId17" name="Check Box 110">
              <controlPr defaultSize="0" autoFill="0" autoLine="0" autoPict="0">
                <anchor moveWithCells="1">
                  <from>
                    <xdr:col>11</xdr:col>
                    <xdr:colOff>190500</xdr:colOff>
                    <xdr:row>25</xdr:row>
                    <xdr:rowOff>161925</xdr:rowOff>
                  </from>
                  <to>
                    <xdr:col>11</xdr:col>
                    <xdr:colOff>409575</xdr:colOff>
                    <xdr:row>25</xdr:row>
                    <xdr:rowOff>390525</xdr:rowOff>
                  </to>
                </anchor>
              </controlPr>
            </control>
          </mc:Choice>
        </mc:AlternateContent>
        <mc:AlternateContent xmlns:mc="http://schemas.openxmlformats.org/markup-compatibility/2006">
          <mc:Choice Requires="x14">
            <control shapeId="1135" r:id="rId18" name="Check Box 111">
              <controlPr defaultSize="0" autoFill="0" autoLine="0" autoPict="0">
                <anchor moveWithCells="1">
                  <from>
                    <xdr:col>10</xdr:col>
                    <xdr:colOff>190500</xdr:colOff>
                    <xdr:row>25</xdr:row>
                    <xdr:rowOff>152400</xdr:rowOff>
                  </from>
                  <to>
                    <xdr:col>10</xdr:col>
                    <xdr:colOff>409575</xdr:colOff>
                    <xdr:row>25</xdr:row>
                    <xdr:rowOff>390525</xdr:rowOff>
                  </to>
                </anchor>
              </controlPr>
            </control>
          </mc:Choice>
        </mc:AlternateContent>
        <mc:AlternateContent xmlns:mc="http://schemas.openxmlformats.org/markup-compatibility/2006">
          <mc:Choice Requires="x14">
            <control shapeId="1136" r:id="rId19" name="Check Box 112">
              <controlPr defaultSize="0" autoFill="0" autoLine="0" autoPict="0">
                <anchor moveWithCells="1">
                  <from>
                    <xdr:col>11</xdr:col>
                    <xdr:colOff>190500</xdr:colOff>
                    <xdr:row>26</xdr:row>
                    <xdr:rowOff>514350</xdr:rowOff>
                  </from>
                  <to>
                    <xdr:col>11</xdr:col>
                    <xdr:colOff>409575</xdr:colOff>
                    <xdr:row>26</xdr:row>
                    <xdr:rowOff>742950</xdr:rowOff>
                  </to>
                </anchor>
              </controlPr>
            </control>
          </mc:Choice>
        </mc:AlternateContent>
        <mc:AlternateContent xmlns:mc="http://schemas.openxmlformats.org/markup-compatibility/2006">
          <mc:Choice Requires="x14">
            <control shapeId="1137" r:id="rId20" name="Check Box 113">
              <controlPr defaultSize="0" autoFill="0" autoLine="0" autoPict="0">
                <anchor moveWithCells="1">
                  <from>
                    <xdr:col>10</xdr:col>
                    <xdr:colOff>190500</xdr:colOff>
                    <xdr:row>26</xdr:row>
                    <xdr:rowOff>504825</xdr:rowOff>
                  </from>
                  <to>
                    <xdr:col>10</xdr:col>
                    <xdr:colOff>409575</xdr:colOff>
                    <xdr:row>26</xdr:row>
                    <xdr:rowOff>742950</xdr:rowOff>
                  </to>
                </anchor>
              </controlPr>
            </control>
          </mc:Choice>
        </mc:AlternateContent>
        <mc:AlternateContent xmlns:mc="http://schemas.openxmlformats.org/markup-compatibility/2006">
          <mc:Choice Requires="x14">
            <control shapeId="1138" r:id="rId21" name="Check Box 114">
              <controlPr defaultSize="0" autoFill="0" autoLine="0" autoPict="0">
                <anchor moveWithCells="1">
                  <from>
                    <xdr:col>11</xdr:col>
                    <xdr:colOff>190500</xdr:colOff>
                    <xdr:row>27</xdr:row>
                    <xdr:rowOff>323850</xdr:rowOff>
                  </from>
                  <to>
                    <xdr:col>11</xdr:col>
                    <xdr:colOff>409575</xdr:colOff>
                    <xdr:row>27</xdr:row>
                    <xdr:rowOff>552450</xdr:rowOff>
                  </to>
                </anchor>
              </controlPr>
            </control>
          </mc:Choice>
        </mc:AlternateContent>
        <mc:AlternateContent xmlns:mc="http://schemas.openxmlformats.org/markup-compatibility/2006">
          <mc:Choice Requires="x14">
            <control shapeId="1139" r:id="rId22" name="Check Box 115">
              <controlPr defaultSize="0" autoFill="0" autoLine="0" autoPict="0">
                <anchor moveWithCells="1">
                  <from>
                    <xdr:col>10</xdr:col>
                    <xdr:colOff>190500</xdr:colOff>
                    <xdr:row>27</xdr:row>
                    <xdr:rowOff>314325</xdr:rowOff>
                  </from>
                  <to>
                    <xdr:col>10</xdr:col>
                    <xdr:colOff>409575</xdr:colOff>
                    <xdr:row>27</xdr:row>
                    <xdr:rowOff>552450</xdr:rowOff>
                  </to>
                </anchor>
              </controlPr>
            </control>
          </mc:Choice>
        </mc:AlternateContent>
        <mc:AlternateContent xmlns:mc="http://schemas.openxmlformats.org/markup-compatibility/2006">
          <mc:Choice Requires="x14">
            <control shapeId="1140" r:id="rId23" name="Check Box 116">
              <controlPr defaultSize="0" autoFill="0" autoLine="0" autoPict="0">
                <anchor moveWithCells="1">
                  <from>
                    <xdr:col>11</xdr:col>
                    <xdr:colOff>190500</xdr:colOff>
                    <xdr:row>28</xdr:row>
                    <xdr:rowOff>180975</xdr:rowOff>
                  </from>
                  <to>
                    <xdr:col>11</xdr:col>
                    <xdr:colOff>409575</xdr:colOff>
                    <xdr:row>28</xdr:row>
                    <xdr:rowOff>409575</xdr:rowOff>
                  </to>
                </anchor>
              </controlPr>
            </control>
          </mc:Choice>
        </mc:AlternateContent>
        <mc:AlternateContent xmlns:mc="http://schemas.openxmlformats.org/markup-compatibility/2006">
          <mc:Choice Requires="x14">
            <control shapeId="1141" r:id="rId24" name="Check Box 117">
              <controlPr defaultSize="0" autoFill="0" autoLine="0" autoPict="0">
                <anchor moveWithCells="1">
                  <from>
                    <xdr:col>10</xdr:col>
                    <xdr:colOff>190500</xdr:colOff>
                    <xdr:row>28</xdr:row>
                    <xdr:rowOff>171450</xdr:rowOff>
                  </from>
                  <to>
                    <xdr:col>10</xdr:col>
                    <xdr:colOff>409575</xdr:colOff>
                    <xdr:row>28</xdr:row>
                    <xdr:rowOff>409575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ref!$A$2:$A$5</xm:f>
          </x14:formula1>
          <xm:sqref>J75:J77 J49:J53</xm:sqref>
        </x14:dataValidation>
        <x14:dataValidation type="list" allowBlank="1" showInputMessage="1" showErrorMessage="1">
          <x14:formula1>
            <xm:f>ref!$A$2:$A$7</xm:f>
          </x14:formula1>
          <xm:sqref>J109</xm:sqref>
        </x14:dataValidation>
        <x14:dataValidation type="list" allowBlank="1" showInputMessage="1" showErrorMessage="1">
          <x14:formula1>
            <xm:f>ref!$D$2:$D$5</xm:f>
          </x14:formula1>
          <xm:sqref>J101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F15"/>
  <sheetViews>
    <sheetView workbookViewId="0">
      <selection activeCell="F4" sqref="F4"/>
    </sheetView>
  </sheetViews>
  <sheetFormatPr baseColWidth="10" defaultRowHeight="15"/>
  <cols>
    <col min="3" max="3" width="24" customWidth="1"/>
  </cols>
  <sheetData>
    <row r="1" spans="1:6">
      <c r="A1" t="s">
        <v>10</v>
      </c>
      <c r="C1" t="s">
        <v>28</v>
      </c>
    </row>
    <row r="3" spans="1:6">
      <c r="A3">
        <v>1</v>
      </c>
      <c r="B3" s="23" t="s">
        <v>11</v>
      </c>
      <c r="C3" t="s">
        <v>29</v>
      </c>
      <c r="D3">
        <v>1</v>
      </c>
      <c r="E3">
        <v>1</v>
      </c>
      <c r="F3">
        <v>0</v>
      </c>
    </row>
    <row r="4" spans="1:6">
      <c r="A4">
        <v>2</v>
      </c>
      <c r="B4" s="23" t="s">
        <v>12</v>
      </c>
      <c r="C4" t="s">
        <v>30</v>
      </c>
      <c r="D4">
        <v>2</v>
      </c>
      <c r="E4">
        <v>3</v>
      </c>
      <c r="F4">
        <v>2</v>
      </c>
    </row>
    <row r="5" spans="1:6">
      <c r="A5">
        <v>3</v>
      </c>
      <c r="B5" s="23" t="s">
        <v>13</v>
      </c>
      <c r="C5" t="s">
        <v>31</v>
      </c>
      <c r="D5">
        <v>3</v>
      </c>
      <c r="E5" t="s">
        <v>2</v>
      </c>
    </row>
    <row r="6" spans="1:6">
      <c r="A6">
        <v>4</v>
      </c>
      <c r="C6" t="s">
        <v>32</v>
      </c>
      <c r="D6" t="s">
        <v>2</v>
      </c>
    </row>
    <row r="7" spans="1:6">
      <c r="A7">
        <v>5</v>
      </c>
      <c r="C7" t="s">
        <v>33</v>
      </c>
    </row>
    <row r="8" spans="1:6">
      <c r="C8" t="s">
        <v>34</v>
      </c>
    </row>
    <row r="9" spans="1:6">
      <c r="C9" t="s">
        <v>35</v>
      </c>
    </row>
    <row r="10" spans="1:6">
      <c r="C10" t="s">
        <v>36</v>
      </c>
    </row>
    <row r="11" spans="1:6">
      <c r="C11" t="s">
        <v>37</v>
      </c>
    </row>
    <row r="12" spans="1:6">
      <c r="C12" t="s">
        <v>38</v>
      </c>
    </row>
    <row r="13" spans="1:6">
      <c r="C13" t="s">
        <v>41</v>
      </c>
    </row>
    <row r="14" spans="1:6">
      <c r="C14" t="s">
        <v>39</v>
      </c>
    </row>
    <row r="15" spans="1:6">
      <c r="C15"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Grille_eval_LI</vt:lpstr>
      <vt:lpstr>ref</vt:lpstr>
      <vt:lpstr>Grille_eval_LI!Zone_d_impression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2023-12-06T15:01:17Z</dcterms:modified>
</cp:coreProperties>
</file>