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workbookProtection workbookAlgorithmName="SHA-512" workbookHashValue="7k8NaexqX6C2N3LVhJH0OWAxPf4zw0x9bx4znvBo2pUAKd3C9kJAPSv3NBZikp21KgvpuXGFFHxTMPCRHzh5GQ==" workbookSaltValue="O1fXgCUHaUaTuzsABe1ILA==" workbookSpinCount="100000" lockStructure="1"/>
  <bookViews>
    <workbookView xWindow="0" yWindow="0" windowWidth="20985" windowHeight="8610"/>
  </bookViews>
  <sheets>
    <sheet name="Grille_eval_LI" sheetId="1" r:id="rId1"/>
    <sheet name="ref" sheetId="2" state="hidden" r:id="rId2"/>
  </sheets>
  <definedNames>
    <definedName name="_xlnm.Print_Area" localSheetId="0">Grille_eval_LI!$A$1:$M$223</definedName>
  </definedNames>
  <calcPr calcId="162913"/>
</workbook>
</file>

<file path=xl/calcChain.xml><?xml version="1.0" encoding="utf-8"?>
<calcChain xmlns="http://schemas.openxmlformats.org/spreadsheetml/2006/main">
  <c r="K53" i="1" l="1"/>
  <c r="K52" i="1"/>
  <c r="K51" i="1"/>
  <c r="K50" i="1"/>
  <c r="K77" i="1"/>
  <c r="J124" i="1" l="1"/>
  <c r="J102" i="1"/>
  <c r="K102" i="1" l="1"/>
  <c r="M25" i="1" l="1"/>
  <c r="M26" i="1"/>
  <c r="M27" i="1"/>
  <c r="M28" i="1"/>
  <c r="M29" i="1"/>
  <c r="M30" i="1"/>
  <c r="K31" i="1" l="1"/>
  <c r="K32" i="1"/>
  <c r="J78" i="1"/>
  <c r="K76" i="1" s="1"/>
  <c r="J54" i="1"/>
  <c r="B123" i="1"/>
  <c r="B122" i="1"/>
  <c r="B121" i="1"/>
  <c r="K101" i="1"/>
  <c r="M14" i="1"/>
  <c r="K123" i="1"/>
  <c r="K78" i="1"/>
  <c r="K54" i="1"/>
  <c r="K49" i="1" l="1"/>
  <c r="K75" i="1"/>
  <c r="O116" i="1"/>
  <c r="J129" i="1" s="1"/>
  <c r="K121" i="1" l="1"/>
  <c r="Q57" i="1" l="1"/>
  <c r="Q58" i="1"/>
  <c r="Q59" i="1"/>
  <c r="Q60" i="1"/>
  <c r="Q61" i="1"/>
  <c r="Q62" i="1"/>
  <c r="Q63" i="1"/>
  <c r="Q64" i="1"/>
  <c r="Q65" i="1"/>
  <c r="Q66" i="1"/>
  <c r="Q67" i="1"/>
  <c r="Q68" i="1"/>
  <c r="Q69" i="1"/>
  <c r="Q70" i="1"/>
  <c r="Q71" i="1"/>
  <c r="Q80" i="1"/>
  <c r="Q32" i="1"/>
  <c r="Q33" i="1"/>
  <c r="Q44" i="1"/>
  <c r="Q45" i="1"/>
  <c r="Q46" i="1"/>
  <c r="Q47" i="1"/>
  <c r="Q48" i="1"/>
  <c r="Q49" i="1"/>
  <c r="Q50" i="1"/>
  <c r="Q51" i="1"/>
  <c r="Q52" i="1"/>
  <c r="Q53" i="1"/>
  <c r="Q54" i="1"/>
  <c r="Q14" i="1"/>
  <c r="Q30" i="1" l="1"/>
  <c r="M24" i="1"/>
  <c r="Q24" i="1" s="1"/>
  <c r="K122" i="1" l="1"/>
  <c r="K125" i="1" s="1"/>
  <c r="K124" i="1"/>
  <c r="J122" i="1"/>
  <c r="K126" i="1" l="1"/>
  <c r="I126" i="1"/>
  <c r="J126" i="1"/>
  <c r="N125" i="1"/>
  <c r="J121" i="1"/>
  <c r="M102" i="1" l="1"/>
  <c r="J123" i="1"/>
  <c r="J125" i="1" s="1"/>
  <c r="B103" i="1" l="1"/>
  <c r="Q103" i="1" s="1"/>
  <c r="B110" i="1"/>
  <c r="Q110" i="1" s="1"/>
  <c r="B31" i="1"/>
  <c r="Q31" i="1" s="1"/>
  <c r="B117" i="1"/>
  <c r="Q117" i="1" s="1"/>
  <c r="O125" i="1"/>
  <c r="L125" i="1" l="1"/>
  <c r="J128" i="1"/>
  <c r="B15" i="1" l="1"/>
  <c r="G15" i="1"/>
  <c r="Q15" i="1" s="1"/>
  <c r="B79" i="1"/>
  <c r="Q79" i="1" s="1"/>
  <c r="B55" i="1"/>
  <c r="Q55" i="1" s="1"/>
  <c r="B17" i="1" l="1"/>
  <c r="I131" i="1"/>
</calcChain>
</file>

<file path=xl/sharedStrings.xml><?xml version="1.0" encoding="utf-8"?>
<sst xmlns="http://schemas.openxmlformats.org/spreadsheetml/2006/main" count="84" uniqueCount="77">
  <si>
    <t>Oui</t>
  </si>
  <si>
    <t>Non</t>
  </si>
  <si>
    <t>NA</t>
  </si>
  <si>
    <r>
      <t>INVESTIGATEUR</t>
    </r>
    <r>
      <rPr>
        <sz val="11"/>
        <color theme="1"/>
        <rFont val="Lato Black"/>
        <family val="2"/>
      </rPr>
      <t xml:space="preserve"> :</t>
    </r>
  </si>
  <si>
    <r>
      <t>TITRE DU PROJET</t>
    </r>
    <r>
      <rPr>
        <sz val="11"/>
        <color theme="1"/>
        <rFont val="Lato Black"/>
        <family val="2"/>
      </rPr>
      <t xml:space="preserve"> :</t>
    </r>
  </si>
  <si>
    <t xml:space="preserve">EVALUATION METHODOLOGIQUE </t>
  </si>
  <si>
    <t>1 - Vérification de la recevabilité *</t>
  </si>
  <si>
    <t>Partie A – Méthodologie / Faisabilité</t>
  </si>
  <si>
    <t>La question posée est pertinente</t>
  </si>
  <si>
    <t>Critères</t>
  </si>
  <si>
    <t>Note</t>
  </si>
  <si>
    <t xml:space="preserve">Peu satisfait </t>
  </si>
  <si>
    <t xml:space="preserve">Satisfait </t>
  </si>
  <si>
    <t xml:space="preserve">Très satisfait </t>
  </si>
  <si>
    <t>TOTAL Partie A</t>
  </si>
  <si>
    <t>Originalité du projet / caractère novateur</t>
  </si>
  <si>
    <t>Appréciation de l’impact direct des résultats attendus sur la prise en charge des patients</t>
  </si>
  <si>
    <t>Utilité du projet/retombées attendues/ impact potentiel des résultats</t>
  </si>
  <si>
    <t>TOTAL Partie B</t>
  </si>
  <si>
    <t>Critère</t>
  </si>
  <si>
    <t>Intérêt du projet, niveau de maturation, faisabilité,…</t>
  </si>
  <si>
    <t>/5</t>
  </si>
  <si>
    <t>Recevabilité</t>
  </si>
  <si>
    <t>Eligible</t>
  </si>
  <si>
    <t>Eligible avec remarque(s)</t>
  </si>
  <si>
    <t>Non éligible (hors cadre)</t>
  </si>
  <si>
    <t>Partie</t>
  </si>
  <si>
    <t>TOTAL</t>
  </si>
  <si>
    <t>drci</t>
  </si>
  <si>
    <t>CHU de Bordeaux</t>
  </si>
  <si>
    <t>CHU de Toulouse</t>
  </si>
  <si>
    <t>CHU de Montpellier</t>
  </si>
  <si>
    <t>CHU de Limoges</t>
  </si>
  <si>
    <t>CHU de Nîmes</t>
  </si>
  <si>
    <t>CHU de Poitiers</t>
  </si>
  <si>
    <t>CHU de Martinique</t>
  </si>
  <si>
    <t>CHU de Guadeloupe</t>
  </si>
  <si>
    <t>CHU de la Réunion</t>
  </si>
  <si>
    <t>Institut Bergonié</t>
  </si>
  <si>
    <t>ICM</t>
  </si>
  <si>
    <t>CH de Cayenne</t>
  </si>
  <si>
    <t>Institut C. Régaud</t>
  </si>
  <si>
    <t>Critères de recevabilité</t>
  </si>
  <si>
    <t xml:space="preserve">Avis : </t>
  </si>
  <si>
    <t>Notes</t>
  </si>
  <si>
    <r>
      <rPr>
        <b/>
        <sz val="10"/>
        <color rgb="FF0070C0"/>
        <rFont val="Lato"/>
        <family val="2"/>
      </rPr>
      <t>Note de 1 à 3 (colonne "J")</t>
    </r>
    <r>
      <rPr>
        <b/>
        <sz val="10"/>
        <color rgb="FF00B0F0"/>
        <rFont val="Lato"/>
        <family val="2"/>
      </rPr>
      <t xml:space="preserve">
</t>
    </r>
    <r>
      <rPr>
        <b/>
        <sz val="8"/>
        <rFont val="Lato"/>
        <family val="2"/>
      </rPr>
      <t>(1 peu satisfait ; 2 satisfait ; 3 très satisfait)</t>
    </r>
  </si>
  <si>
    <r>
      <rPr>
        <b/>
        <sz val="10"/>
        <color rgb="FF0070C0"/>
        <rFont val="Lato"/>
        <family val="2"/>
      </rPr>
      <t>Note de 1 à 5 (colonne "J")</t>
    </r>
    <r>
      <rPr>
        <b/>
        <sz val="10"/>
        <color rgb="FF00B0F0"/>
        <rFont val="Lato"/>
        <family val="2"/>
      </rPr>
      <t xml:space="preserve">
</t>
    </r>
    <r>
      <rPr>
        <b/>
        <sz val="7"/>
        <rFont val="Lato"/>
        <family val="2"/>
      </rPr>
      <t>(1 la plus faible à 5 la meilleure)</t>
    </r>
  </si>
  <si>
    <t xml:space="preserve">           Présélection sur Lettres d’Intention</t>
  </si>
  <si>
    <t>(chaque LI est évaluée par 1 clinicien et 1 méthodologiste, dont la répartition est faite par la coordination)</t>
  </si>
  <si>
    <t>2 - Evaluation scientifique</t>
  </si>
  <si>
    <r>
      <t>Au moins 1 « </t>
    </r>
    <r>
      <rPr>
        <b/>
        <sz val="11"/>
        <color rgb="FFFF0000"/>
        <rFont val="Lato"/>
        <family val="2"/>
      </rPr>
      <t>Non</t>
    </r>
    <r>
      <rPr>
        <sz val="11"/>
        <color theme="1"/>
        <rFont val="Lato"/>
        <family val="2"/>
      </rPr>
      <t xml:space="preserve"> » coché </t>
    </r>
    <r>
      <rPr>
        <sz val="11"/>
        <color theme="1"/>
        <rFont val="Wingdings"/>
        <charset val="2"/>
      </rPr>
      <t>à</t>
    </r>
    <r>
      <rPr>
        <sz val="11"/>
        <color theme="1"/>
        <rFont val="Lato"/>
        <family val="2"/>
      </rPr>
      <t xml:space="preserve"> Projet rejeté</t>
    </r>
  </si>
  <si>
    <t>La méthodologie permet d’obtenir des données apportant un haut niveau de preuve et est adaptée à la question posée</t>
  </si>
  <si>
    <t>Présentation claire de l’hypothèse testée et calcul du nombre de patient adapté au critère de jugement principal issu de cette hypothèse</t>
  </si>
  <si>
    <t xml:space="preserve">Les critères de sélection (inclusion/ non inclusion ) sont adaptés à la population qui sera concernée par les résultats </t>
  </si>
  <si>
    <t>Défintion précise de l’objectif principal et des objectifs secondaires</t>
  </si>
  <si>
    <t xml:space="preserve">3 – Note globale et avis de l’évaluateur </t>
  </si>
  <si>
    <t>4 – Conclusion de l’évaluateur</t>
  </si>
  <si>
    <t>Note / Appréciation</t>
  </si>
  <si>
    <t>Partie B - Originalité / Utilité</t>
  </si>
  <si>
    <t>Note globale qualitative sur le projet</t>
  </si>
  <si>
    <t>Notes cumulées de la partie "2- Evaluation scientifique"</t>
  </si>
  <si>
    <t>Projet associant (i) un acteur des soins primaires (Professionnel de santé libéral, Cabinet médical, Maison de santé, Centre de santé, CPTS,...)</t>
  </si>
  <si>
    <t>Projet associant (ii) un autre acteur de la recherche associé (Etablissement de santé, Université, EPST,...)</t>
  </si>
  <si>
    <t xml:space="preserve">Projets ayant comme objectif.s :
• produire des connaissances scientifiques utilisables dans les prises de décisions ou les pratiques des professionnels de santé composant les équipes de soins primaires ;
• et/ou encourager l’organisation et le développement de collaborations entre les différents acteurs concourant à la mise en œuvre des soins primaires sur l’ensemble d’un territoire ;
• et/ou favoriser la création d’écosystèmes sensibilisés aux pratiques de la recherche en soins primaires.
</t>
  </si>
  <si>
    <t>Au moins 50% des centres d’inclusions au sein du territoire du GIRCI (Nouvelle-Aquitaine, Occitanie, DOM)</t>
  </si>
  <si>
    <t>Montant du budget estimé demandé à DGOS inférieur ou égal à 280k€</t>
  </si>
  <si>
    <r>
      <t>Niveau de maturité de la technologie de santé</t>
    </r>
    <r>
      <rPr>
        <b/>
        <vertAlign val="superscript"/>
        <sz val="10"/>
        <color theme="1"/>
        <rFont val="Arial"/>
        <family val="2"/>
      </rPr>
      <t>(2)</t>
    </r>
    <r>
      <rPr>
        <b/>
        <sz val="10"/>
        <color theme="1"/>
        <rFont val="Arial"/>
        <family val="2"/>
      </rPr>
      <t xml:space="preserve"> : TRL</t>
    </r>
    <r>
      <rPr>
        <b/>
        <vertAlign val="superscript"/>
        <sz val="10"/>
        <color theme="1"/>
        <rFont val="Arial"/>
        <family val="2"/>
      </rPr>
      <t>(3)</t>
    </r>
    <r>
      <rPr>
        <b/>
        <sz val="10"/>
        <color theme="1"/>
        <rFont val="Arial"/>
        <family val="2"/>
      </rPr>
      <t xml:space="preserve"> entre 6C et 9 inclus</t>
    </r>
  </si>
  <si>
    <r>
      <t>Projets se situant dans le champ des soins primaires</t>
    </r>
    <r>
      <rPr>
        <b/>
        <vertAlign val="superscript"/>
        <sz val="10"/>
        <color theme="1"/>
        <rFont val="Arial"/>
        <family val="2"/>
      </rPr>
      <t>(1)</t>
    </r>
  </si>
  <si>
    <t>(3) https://www.medicalcountermeasures.gov/trl/integrated-trls/</t>
  </si>
  <si>
    <r>
      <t xml:space="preserve">(2) </t>
    </r>
    <r>
      <rPr>
        <b/>
        <sz val="8"/>
        <color theme="1"/>
        <rFont val="Arial"/>
        <family val="2"/>
      </rPr>
      <t>Technologie de santé</t>
    </r>
    <r>
      <rPr>
        <sz val="8"/>
        <color theme="1"/>
        <rFont val="Arial"/>
        <family val="2"/>
      </rPr>
      <t xml:space="preserve"> : intervention pouvant servir à la promotion de la santé, à la prévention, au diagnostic ou au traitement d’une maladie aiguë ou chronique, ou encore à des fins de réadaptation. Les technologies de la santé comprennent les produit . cf. http://www.inahta.org/</t>
    </r>
  </si>
  <si>
    <r>
      <t xml:space="preserve">(1) </t>
    </r>
    <r>
      <rPr>
        <b/>
        <sz val="8"/>
        <color theme="1"/>
        <rFont val="Arial"/>
        <family val="2"/>
      </rPr>
      <t>Les soins primaires</t>
    </r>
    <r>
      <rPr>
        <sz val="8"/>
        <color theme="1"/>
        <rFont val="Arial"/>
        <family val="2"/>
      </rPr>
      <t xml:space="preserve"> englobent les notions de premier recours, d’accessibilité, de coordination, de continuité et de permanence des soins. Les soins primaires constituent la porte d’entrée dans le système qui fournit des soins de proximité, intégrés, continus, accessibles à toute la population, et qui coordonne et intègre des services nécessaires à d’autres niveaux de soins. S’ils sont le premier contact des patients avec le système de soins, les soins primaires sont également structurant pour la suite du parcours du patient au sein du système de santé.</t>
    </r>
  </si>
  <si>
    <r>
      <rPr>
        <b/>
        <vertAlign val="superscript"/>
        <sz val="10"/>
        <color rgb="FFFF0000"/>
        <rFont val="Arial"/>
        <family val="2"/>
      </rPr>
      <t>*</t>
    </r>
    <r>
      <rPr>
        <b/>
        <sz val="10"/>
        <color rgb="FFFF0000"/>
        <rFont val="Arial"/>
        <family val="2"/>
      </rPr>
      <t xml:space="preserve"> Même en cas d’inégibilité, remplir l’ensemble des items de la grille jusqu’à la fin (notation complète)</t>
    </r>
  </si>
  <si>
    <t>Partie C - Promoteur</t>
  </si>
  <si>
    <t>TOTAL Partie C</t>
  </si>
  <si>
    <r>
      <t xml:space="preserve">Le Promoteur (ou responsable du budget) envisagé fournit-il toutes les garanties attendues = responsabilités et compétences adaptées à la catégorie de recherche ?  
</t>
    </r>
    <r>
      <rPr>
        <i/>
        <sz val="10"/>
        <color theme="1"/>
        <rFont val="Arial"/>
        <family val="2"/>
      </rPr>
      <t>(1 pt (peu satisfait) / 2 pts (satisfait) / 3 pts (très satisfait) )</t>
    </r>
  </si>
  <si>
    <t xml:space="preserve">            Recherche en Soins Primaires Inter-régional - ReSP-Ir  2023</t>
  </si>
  <si>
    <t>EVALUATION SCIENTIFIQUE SOINS PRIMAIRES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</si>
</sst>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9">
    <font>
      <sz val="11"/>
      <color theme="1"/>
      <name val="Calibri"/>
      <family val="2"/>
      <scheme val="minor"/>
    </font>
    <font>
      <b/>
      <sz val="11"/>
      <color theme="1"/>
      <name val="Calibri"/>
      <family val="2"/>
      <scheme val="minor"/>
    </font>
    <font>
      <sz val="16"/>
      <color rgb="FF000080"/>
      <name val="Lato Black"/>
      <family val="2"/>
    </font>
    <font>
      <sz val="14"/>
      <color theme="1"/>
      <name val="Lato Black"/>
      <family val="2"/>
    </font>
    <font>
      <b/>
      <sz val="14"/>
      <color rgb="FF0070C0"/>
      <name val="Lato"/>
      <family val="2"/>
    </font>
    <font>
      <b/>
      <sz val="11"/>
      <color rgb="FFFF0000"/>
      <name val="Lato"/>
      <family val="2"/>
    </font>
    <font>
      <b/>
      <sz val="10"/>
      <color theme="1"/>
      <name val="Arial"/>
      <family val="2"/>
    </font>
    <font>
      <b/>
      <sz val="11"/>
      <color theme="1"/>
      <name val="Calibri"/>
      <family val="2"/>
    </font>
    <font>
      <u/>
      <sz val="11"/>
      <color theme="1"/>
      <name val="Lato Black"/>
      <family val="2"/>
    </font>
    <font>
      <sz val="11"/>
      <color theme="1"/>
      <name val="Lato Black"/>
      <family val="2"/>
    </font>
    <font>
      <b/>
      <sz val="11"/>
      <color rgb="FF0070C0"/>
      <name val="Lato Black"/>
      <family val="2"/>
    </font>
    <font>
      <i/>
      <sz val="10"/>
      <color theme="1"/>
      <name val="Lato Black"/>
      <family val="2"/>
    </font>
    <font>
      <b/>
      <sz val="20"/>
      <color theme="0"/>
      <name val="Calibri"/>
      <family val="2"/>
      <scheme val="minor"/>
    </font>
    <font>
      <b/>
      <sz val="11"/>
      <color rgb="FFFF0000"/>
      <name val="Calibri"/>
      <family val="2"/>
      <scheme val="minor"/>
    </font>
    <font>
      <sz val="11"/>
      <color theme="1"/>
      <name val="Lato"/>
      <family val="2"/>
    </font>
    <font>
      <sz val="11"/>
      <color theme="1"/>
      <name val="Wingdings"/>
      <charset val="2"/>
    </font>
    <font>
      <b/>
      <sz val="14"/>
      <color rgb="FF984806"/>
      <name val="Lato"/>
      <family val="2"/>
    </font>
    <font>
      <b/>
      <sz val="10"/>
      <color theme="1"/>
      <name val="Lato"/>
      <family val="2"/>
    </font>
    <font>
      <b/>
      <sz val="10"/>
      <color rgb="FF00B0F0"/>
      <name val="Lato"/>
      <family val="2"/>
    </font>
    <font>
      <b/>
      <sz val="9"/>
      <color theme="1"/>
      <name val="Lato"/>
      <family val="2"/>
    </font>
    <font>
      <b/>
      <sz val="8"/>
      <name val="Lato"/>
      <family val="2"/>
    </font>
    <font>
      <b/>
      <sz val="11"/>
      <color rgb="FF00B050"/>
      <name val="Lato Black"/>
      <family val="2"/>
    </font>
    <font>
      <b/>
      <sz val="10"/>
      <color rgb="FF0070C0"/>
      <name val="Lato"/>
      <family val="2"/>
    </font>
    <font>
      <b/>
      <sz val="10"/>
      <color theme="1"/>
      <name val="Calibri"/>
      <family val="2"/>
      <scheme val="minor"/>
    </font>
    <font>
      <b/>
      <sz val="20"/>
      <color theme="1"/>
      <name val="Lato"/>
      <family val="2"/>
    </font>
    <font>
      <b/>
      <sz val="14"/>
      <color rgb="FFC00000"/>
      <name val="Calibri"/>
      <family val="2"/>
      <scheme val="minor"/>
    </font>
    <font>
      <b/>
      <sz val="20"/>
      <color rgb="FFC00000"/>
      <name val="Calibri"/>
      <family val="2"/>
      <scheme val="minor"/>
    </font>
    <font>
      <sz val="20"/>
      <color theme="1"/>
      <name val="Calibri"/>
      <family val="2"/>
      <scheme val="minor"/>
    </font>
    <font>
      <b/>
      <u/>
      <sz val="14"/>
      <color theme="1"/>
      <name val="Calibri"/>
      <family val="2"/>
      <scheme val="minor"/>
    </font>
    <font>
      <b/>
      <sz val="12"/>
      <color theme="9" tint="-0.499984740745262"/>
      <name val="Calibri"/>
      <family val="2"/>
      <scheme val="minor"/>
    </font>
    <font>
      <b/>
      <sz val="14"/>
      <color rgb="FF0070C0"/>
      <name val="Lato Black"/>
      <family val="2"/>
    </font>
    <font>
      <b/>
      <sz val="11"/>
      <name val="Lato"/>
      <family val="2"/>
    </font>
    <font>
      <sz val="11"/>
      <name val="Calibri"/>
      <family val="2"/>
      <scheme val="minor"/>
    </font>
    <font>
      <sz val="9"/>
      <color theme="1"/>
      <name val="Calibri"/>
      <family val="2"/>
      <scheme val="minor"/>
    </font>
    <font>
      <b/>
      <sz val="7"/>
      <name val="Lato"/>
      <family val="2"/>
    </font>
    <font>
      <sz val="10"/>
      <color theme="1"/>
      <name val="Calibri"/>
      <family val="2"/>
      <scheme val="minor"/>
    </font>
    <font>
      <i/>
      <sz val="10"/>
      <color theme="1"/>
      <name val="Arial"/>
      <family val="2"/>
    </font>
    <font>
      <b/>
      <sz val="11"/>
      <color theme="1" tint="0.34998626667073579"/>
      <name val="Calibri"/>
      <family val="2"/>
      <scheme val="minor"/>
    </font>
    <font>
      <sz val="11"/>
      <color theme="1"/>
      <name val="Wingdings 3"/>
      <family val="1"/>
      <charset val="2"/>
    </font>
    <font>
      <sz val="6"/>
      <color theme="1"/>
      <name val="Calibri"/>
      <family val="2"/>
      <scheme val="minor"/>
    </font>
    <font>
      <b/>
      <vertAlign val="superscript"/>
      <sz val="10"/>
      <color theme="1"/>
      <name val="Arial"/>
      <family val="2"/>
    </font>
    <font>
      <sz val="8"/>
      <color theme="1"/>
      <name val="Arial"/>
      <family val="2"/>
    </font>
    <font>
      <b/>
      <sz val="8"/>
      <color theme="1"/>
      <name val="Arial"/>
      <family val="2"/>
    </font>
    <font>
      <b/>
      <sz val="10"/>
      <color rgb="FFFF0000"/>
      <name val="Arial"/>
      <family val="2"/>
    </font>
    <font>
      <b/>
      <vertAlign val="superscript"/>
      <sz val="10"/>
      <color rgb="FFFF0000"/>
      <name val="Arial"/>
      <family val="2"/>
    </font>
    <font>
      <sz val="16"/>
      <color rgb="FF7030A0"/>
      <name val="Lato Black"/>
      <family val="2"/>
    </font>
    <font>
      <i/>
      <sz val="9"/>
      <color theme="1"/>
      <name val="Arial"/>
      <family val="2"/>
    </font>
    <font>
      <sz val="11"/>
      <color theme="1"/>
      <name val="Arial"/>
      <family val="2"/>
    </font>
    <font>
      <b/>
      <sz val="14"/>
      <color theme="1"/>
      <name val="Arial"/>
      <family val="2"/>
    </font>
  </fonts>
  <fills count="6">
    <fill>
      <patternFill patternType="none"/>
    </fill>
    <fill>
      <patternFill patternType="gray125"/>
    </fill>
    <fill>
      <patternFill patternType="solid">
        <fgColor theme="3"/>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s>
  <borders count="4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168">
    <xf numFmtId="0" fontId="0" fillId="0" borderId="0" xfId="0"/>
    <xf numFmtId="0" fontId="2" fillId="0" borderId="0" xfId="0" applyFont="1" applyAlignment="1">
      <alignment horizontal="centerContinuous" vertical="center"/>
    </xf>
    <xf numFmtId="0" fontId="0" fillId="0" borderId="0" xfId="0" applyAlignment="1">
      <alignment horizontal="centerContinuous"/>
    </xf>
    <xf numFmtId="0" fontId="3" fillId="0" borderId="0" xfId="0" applyFont="1" applyAlignment="1">
      <alignment horizontal="centerContinuous" vertical="center"/>
    </xf>
    <xf numFmtId="0" fontId="8" fillId="0" borderId="0" xfId="0" applyFont="1"/>
    <xf numFmtId="0" fontId="11" fillId="0" borderId="0" xfId="0" applyFont="1" applyAlignment="1">
      <alignment horizontal="centerContinuous" vertical="center"/>
    </xf>
    <xf numFmtId="0" fontId="10" fillId="0" borderId="0" xfId="0" applyFont="1" applyAlignment="1">
      <alignment vertical="center"/>
    </xf>
    <xf numFmtId="0" fontId="12" fillId="2" borderId="0" xfId="0" applyFont="1" applyFill="1" applyAlignment="1">
      <alignment horizontal="centerContinuous"/>
    </xf>
    <xf numFmtId="0" fontId="0" fillId="2" borderId="0" xfId="0" applyFill="1" applyAlignment="1">
      <alignment horizontal="centerContinuous"/>
    </xf>
    <xf numFmtId="0" fontId="4" fillId="0" borderId="8" xfId="0" applyFont="1" applyBorder="1" applyAlignment="1">
      <alignment horizontal="centerContinuous"/>
    </xf>
    <xf numFmtId="0" fontId="0" fillId="0" borderId="9" xfId="0" applyBorder="1" applyAlignment="1">
      <alignment horizontal="centerContinuous"/>
    </xf>
    <xf numFmtId="0" fontId="0" fillId="0" borderId="10" xfId="0" applyBorder="1" applyAlignment="1">
      <alignment horizontal="centerContinuous"/>
    </xf>
    <xf numFmtId="0" fontId="0" fillId="0" borderId="14" xfId="0" applyBorder="1"/>
    <xf numFmtId="0" fontId="0" fillId="0" borderId="17" xfId="0" applyBorder="1" applyAlignment="1">
      <alignment horizontal="centerContinuous"/>
    </xf>
    <xf numFmtId="0" fontId="0" fillId="0" borderId="18" xfId="0" applyBorder="1" applyAlignment="1">
      <alignment horizontal="centerContinuous"/>
    </xf>
    <xf numFmtId="0" fontId="0" fillId="0" borderId="20" xfId="0" applyBorder="1"/>
    <xf numFmtId="0" fontId="13" fillId="0" borderId="19" xfId="0" applyFont="1" applyBorder="1" applyAlignment="1">
      <alignment horizontal="center" vertical="center"/>
    </xf>
    <xf numFmtId="0" fontId="6" fillId="0" borderId="13" xfId="0" applyFont="1" applyBorder="1" applyAlignment="1">
      <alignment vertical="center"/>
    </xf>
    <xf numFmtId="0" fontId="1" fillId="0" borderId="16" xfId="0" applyFont="1" applyBorder="1" applyAlignment="1">
      <alignment vertical="center"/>
    </xf>
    <xf numFmtId="0" fontId="0" fillId="0" borderId="7" xfId="0" applyBorder="1" applyAlignment="1">
      <alignment horizontal="center"/>
    </xf>
    <xf numFmtId="0" fontId="0" fillId="0" borderId="6" xfId="0" applyBorder="1" applyAlignment="1">
      <alignment horizontal="center"/>
    </xf>
    <xf numFmtId="0" fontId="14" fillId="0" borderId="0" xfId="0" applyFont="1" applyAlignment="1">
      <alignment horizontal="centerContinuous" vertical="center"/>
    </xf>
    <xf numFmtId="0" fontId="16" fillId="0" borderId="0" xfId="0" applyFont="1" applyAlignment="1">
      <alignment horizontal="left" vertical="center" indent="4"/>
    </xf>
    <xf numFmtId="0" fontId="19" fillId="0" borderId="0" xfId="0" applyFont="1"/>
    <xf numFmtId="0" fontId="17" fillId="4" borderId="0" xfId="0" applyFont="1" applyFill="1" applyAlignment="1">
      <alignment horizontal="centerContinuous"/>
    </xf>
    <xf numFmtId="0" fontId="1" fillId="4" borderId="0" xfId="0" applyFont="1" applyFill="1" applyAlignment="1">
      <alignment horizontal="centerContinuous"/>
    </xf>
    <xf numFmtId="0" fontId="21" fillId="0" borderId="0" xfId="0" applyFont="1" applyAlignment="1">
      <alignment vertical="center"/>
    </xf>
    <xf numFmtId="0" fontId="0" fillId="0" borderId="7" xfId="0" applyBorder="1"/>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xf numFmtId="0" fontId="18" fillId="0" borderId="8" xfId="0" applyFont="1" applyBorder="1" applyAlignment="1">
      <alignment horizontal="centerContinuous" vertical="center" wrapText="1"/>
    </xf>
    <xf numFmtId="0" fontId="0" fillId="0" borderId="25" xfId="0" applyBorder="1" applyAlignment="1">
      <alignment horizontal="centerContinuous"/>
    </xf>
    <xf numFmtId="0" fontId="0" fillId="0" borderId="28" xfId="0" applyBorder="1" applyAlignment="1">
      <alignment horizontal="centerContinuous"/>
    </xf>
    <xf numFmtId="0" fontId="0" fillId="0" borderId="29" xfId="0" applyBorder="1" applyAlignment="1">
      <alignment horizontal="centerContinuous"/>
    </xf>
    <xf numFmtId="0" fontId="4" fillId="0" borderId="21" xfId="0" applyFont="1" applyBorder="1" applyAlignment="1">
      <alignment horizontal="centerContinuous" vertical="center"/>
    </xf>
    <xf numFmtId="0" fontId="0" fillId="0" borderId="29" xfId="0" applyBorder="1" applyAlignment="1">
      <alignment horizontal="centerContinuous" vertical="center"/>
    </xf>
    <xf numFmtId="0" fontId="0" fillId="0" borderId="31" xfId="0" applyBorder="1"/>
    <xf numFmtId="0" fontId="0" fillId="0" borderId="32" xfId="0" applyBorder="1"/>
    <xf numFmtId="0" fontId="0" fillId="0" borderId="2" xfId="0" applyBorder="1" applyAlignment="1">
      <alignment horizontal="centerContinuous" vertical="center"/>
    </xf>
    <xf numFmtId="0" fontId="23" fillId="0" borderId="30" xfId="0" applyFont="1" applyBorder="1" applyAlignment="1">
      <alignment vertical="center"/>
    </xf>
    <xf numFmtId="0" fontId="7" fillId="0" borderId="13" xfId="0" applyFont="1" applyBorder="1" applyAlignment="1">
      <alignment vertical="center"/>
    </xf>
    <xf numFmtId="0" fontId="17" fillId="0" borderId="31" xfId="0" applyFont="1" applyBorder="1" applyAlignment="1">
      <alignment horizontal="left" vertical="center"/>
    </xf>
    <xf numFmtId="0" fontId="17" fillId="0" borderId="32" xfId="0" applyFont="1" applyBorder="1" applyAlignment="1">
      <alignment horizontal="left" vertical="center"/>
    </xf>
    <xf numFmtId="0" fontId="24" fillId="4" borderId="0" xfId="0" applyFont="1" applyFill="1" applyAlignment="1">
      <alignment horizontal="centerContinuous"/>
    </xf>
    <xf numFmtId="0" fontId="28" fillId="0" borderId="0" xfId="0" applyFont="1"/>
    <xf numFmtId="0" fontId="29" fillId="0" borderId="13" xfId="0" applyFont="1" applyBorder="1"/>
    <xf numFmtId="0" fontId="29" fillId="0" borderId="30" xfId="0" applyFont="1" applyBorder="1" applyAlignment="1">
      <alignment horizontal="left" vertical="center"/>
    </xf>
    <xf numFmtId="0" fontId="30" fillId="0" borderId="0" xfId="0" applyFont="1" applyAlignment="1">
      <alignment horizontal="left" vertical="center"/>
    </xf>
    <xf numFmtId="0" fontId="31" fillId="3" borderId="21" xfId="0" applyFont="1" applyFill="1" applyBorder="1" applyAlignment="1">
      <alignment horizontal="centerContinuous" vertical="center"/>
    </xf>
    <xf numFmtId="0" fontId="0" fillId="3" borderId="22" xfId="0" applyFill="1" applyBorder="1" applyAlignment="1">
      <alignment horizontal="centerContinuous"/>
    </xf>
    <xf numFmtId="0" fontId="0" fillId="3" borderId="23" xfId="0" applyFill="1" applyBorder="1" applyAlignment="1">
      <alignment horizontal="centerContinuous"/>
    </xf>
    <xf numFmtId="0" fontId="31" fillId="3" borderId="27" xfId="0" applyFont="1" applyFill="1" applyBorder="1" applyAlignment="1">
      <alignment horizontal="centerContinuous" vertical="center" wrapText="1"/>
    </xf>
    <xf numFmtId="0" fontId="0" fillId="3" borderId="28" xfId="0" applyFill="1" applyBorder="1" applyAlignment="1">
      <alignment horizontal="centerContinuous"/>
    </xf>
    <xf numFmtId="0" fontId="0" fillId="3" borderId="29" xfId="0" applyFill="1" applyBorder="1" applyAlignment="1">
      <alignment horizontal="centerContinuous"/>
    </xf>
    <xf numFmtId="0" fontId="13" fillId="0" borderId="0" xfId="0" applyFont="1" applyBorder="1" applyAlignment="1">
      <alignment horizontal="center" vertical="center"/>
    </xf>
    <xf numFmtId="0" fontId="13" fillId="0" borderId="35" xfId="0" applyFont="1" applyBorder="1" applyAlignment="1">
      <alignment horizontal="center" vertical="center"/>
    </xf>
    <xf numFmtId="0" fontId="13" fillId="0" borderId="12" xfId="0" applyFont="1" applyBorder="1" applyAlignment="1">
      <alignment horizontal="center" vertical="center"/>
    </xf>
    <xf numFmtId="0" fontId="0" fillId="0" borderId="36" xfId="0" applyBorder="1" applyAlignment="1">
      <alignment horizontal="centerContinuous"/>
    </xf>
    <xf numFmtId="0" fontId="0" fillId="0" borderId="0" xfId="0" applyBorder="1" applyAlignment="1">
      <alignment horizontal="centerContinuous"/>
    </xf>
    <xf numFmtId="0" fontId="13" fillId="0" borderId="14" xfId="0" applyFont="1" applyBorder="1" applyAlignment="1">
      <alignment horizontal="center" vertical="center"/>
    </xf>
    <xf numFmtId="0" fontId="13" fillId="0" borderId="20" xfId="0" applyFont="1"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xf>
    <xf numFmtId="0" fontId="18" fillId="0" borderId="27" xfId="0" applyFont="1" applyBorder="1" applyAlignment="1">
      <alignment horizontal="centerContinuous" vertical="top" wrapText="1"/>
    </xf>
    <xf numFmtId="0" fontId="0" fillId="0" borderId="0" xfId="0" applyAlignment="1">
      <alignment horizontal="left"/>
    </xf>
    <xf numFmtId="0" fontId="0" fillId="3" borderId="0" xfId="0" applyFill="1"/>
    <xf numFmtId="0" fontId="1" fillId="0" borderId="27" xfId="0" applyFont="1" applyBorder="1" applyAlignment="1">
      <alignment vertical="center"/>
    </xf>
    <xf numFmtId="0" fontId="0" fillId="0" borderId="8" xfId="0" applyBorder="1" applyAlignment="1">
      <alignment horizontal="right"/>
    </xf>
    <xf numFmtId="0" fontId="0" fillId="0" borderId="16" xfId="0" applyBorder="1"/>
    <xf numFmtId="0" fontId="0" fillId="0" borderId="0" xfId="0" applyBorder="1"/>
    <xf numFmtId="0" fontId="0" fillId="0" borderId="0" xfId="0" applyBorder="1" applyAlignment="1">
      <alignment horizontal="left" vertical="center"/>
    </xf>
    <xf numFmtId="0" fontId="0" fillId="0" borderId="0" xfId="0" applyBorder="1" applyAlignment="1">
      <alignment horizontal="centerContinuous" vertical="center"/>
    </xf>
    <xf numFmtId="0" fontId="0" fillId="0" borderId="0" xfId="0"/>
    <xf numFmtId="0" fontId="11" fillId="0" borderId="0" xfId="0" applyNumberFormat="1" applyFont="1" applyAlignment="1">
      <alignment horizontal="centerContinuous" vertical="center"/>
    </xf>
    <xf numFmtId="0" fontId="0" fillId="0" borderId="0" xfId="0" applyNumberFormat="1" applyAlignment="1">
      <alignment horizontal="centerContinuous"/>
    </xf>
    <xf numFmtId="0" fontId="0" fillId="5" borderId="33" xfId="0" applyFill="1" applyBorder="1" applyAlignment="1" applyProtection="1">
      <alignment horizontal="center" vertical="center"/>
      <protection locked="0"/>
    </xf>
    <xf numFmtId="0" fontId="0" fillId="0" borderId="0" xfId="0" applyAlignment="1" applyProtection="1">
      <alignment horizontal="centerContinuous"/>
      <protection hidden="1"/>
    </xf>
    <xf numFmtId="0" fontId="23" fillId="0" borderId="0" xfId="0" applyFont="1" applyBorder="1" applyAlignment="1" applyProtection="1">
      <alignment vertical="center"/>
      <protection hidden="1"/>
    </xf>
    <xf numFmtId="0" fontId="19" fillId="5" borderId="26" xfId="0" applyFont="1" applyFill="1" applyBorder="1" applyAlignment="1" applyProtection="1">
      <alignment horizontal="center" vertical="center"/>
      <protection hidden="1"/>
    </xf>
    <xf numFmtId="0" fontId="0" fillId="0" borderId="27" xfId="0" applyBorder="1" applyAlignment="1" applyProtection="1">
      <alignment horizontal="left" vertical="center"/>
      <protection hidden="1"/>
    </xf>
    <xf numFmtId="0" fontId="0" fillId="0" borderId="29" xfId="0" applyBorder="1" applyAlignment="1" applyProtection="1">
      <alignment horizontal="centerContinuous" vertical="center"/>
      <protection hidden="1"/>
    </xf>
    <xf numFmtId="0" fontId="0" fillId="5" borderId="33" xfId="0" applyFill="1" applyBorder="1" applyAlignment="1" applyProtection="1">
      <alignment horizontal="center" vertical="center"/>
      <protection hidden="1"/>
    </xf>
    <xf numFmtId="0" fontId="0" fillId="0" borderId="13" xfId="0" applyBorder="1" applyAlignment="1" applyProtection="1">
      <alignment horizontal="left" vertical="center"/>
      <protection hidden="1"/>
    </xf>
    <xf numFmtId="0" fontId="0" fillId="0" borderId="24" xfId="0" applyBorder="1" applyAlignment="1" applyProtection="1">
      <alignment horizontal="centerContinuous" vertical="center"/>
      <protection hidden="1"/>
    </xf>
    <xf numFmtId="0" fontId="0" fillId="0" borderId="32" xfId="0" applyBorder="1" applyAlignment="1" applyProtection="1">
      <alignment horizontal="centerContinuous" vertical="center"/>
      <protection hidden="1"/>
    </xf>
    <xf numFmtId="0" fontId="26" fillId="3" borderId="0" xfId="0" applyFont="1" applyFill="1" applyAlignment="1" applyProtection="1">
      <alignment horizontal="right"/>
      <protection hidden="1"/>
    </xf>
    <xf numFmtId="0" fontId="27" fillId="3" borderId="0" xfId="0" applyFont="1" applyFill="1" applyAlignment="1" applyProtection="1">
      <alignment horizontal="left"/>
      <protection hidden="1"/>
    </xf>
    <xf numFmtId="164" fontId="0" fillId="3" borderId="0" xfId="0" applyNumberFormat="1" applyFill="1" applyAlignment="1" applyProtection="1">
      <alignment horizontal="center" vertical="center" wrapText="1"/>
      <protection hidden="1"/>
    </xf>
    <xf numFmtId="0" fontId="0" fillId="0" borderId="9" xfId="0" applyBorder="1" applyAlignment="1" applyProtection="1">
      <alignment horizontal="left"/>
      <protection hidden="1"/>
    </xf>
    <xf numFmtId="0" fontId="0" fillId="0" borderId="25" xfId="0" applyBorder="1" applyProtection="1">
      <protection hidden="1"/>
    </xf>
    <xf numFmtId="0" fontId="0" fillId="0" borderId="0" xfId="0" applyProtection="1">
      <protection hidden="1"/>
    </xf>
    <xf numFmtId="0" fontId="0" fillId="0" borderId="3" xfId="0" applyBorder="1" applyProtection="1">
      <protection hidden="1"/>
    </xf>
    <xf numFmtId="0" fontId="35" fillId="0" borderId="0" xfId="0" applyFont="1" applyProtection="1">
      <protection hidden="1"/>
    </xf>
    <xf numFmtId="0" fontId="0" fillId="3" borderId="0" xfId="0" applyFill="1" applyAlignment="1" applyProtection="1">
      <alignment horizontal="left"/>
      <protection hidden="1"/>
    </xf>
    <xf numFmtId="0" fontId="25" fillId="5" borderId="1" xfId="0" applyFont="1" applyFill="1" applyBorder="1" applyAlignment="1" applyProtection="1">
      <alignment horizontal="center" vertical="center"/>
      <protection locked="0" hidden="1"/>
    </xf>
    <xf numFmtId="0" fontId="0" fillId="0" borderId="34" xfId="0" applyBorder="1" applyAlignment="1" applyProtection="1">
      <alignment horizontal="left" vertical="center"/>
      <protection hidden="1"/>
    </xf>
    <xf numFmtId="0" fontId="0" fillId="0" borderId="0" xfId="0" applyProtection="1">
      <protection locked="0"/>
    </xf>
    <xf numFmtId="0" fontId="0" fillId="0" borderId="0" xfId="0" applyAlignment="1" applyProtection="1">
      <alignment horizontal="center" vertical="center"/>
      <protection locked="0"/>
    </xf>
    <xf numFmtId="0" fontId="32" fillId="0" borderId="0" xfId="0" applyFont="1" applyAlignment="1" applyProtection="1">
      <alignment horizontal="center" vertical="center"/>
      <protection locked="0"/>
    </xf>
    <xf numFmtId="0" fontId="0" fillId="0" borderId="0" xfId="0" applyNumberFormat="1" applyProtection="1">
      <protection locked="0"/>
    </xf>
    <xf numFmtId="0" fontId="13" fillId="0" borderId="4" xfId="0" applyFont="1" applyBorder="1" applyAlignment="1">
      <alignment horizontal="center" vertical="center"/>
    </xf>
    <xf numFmtId="0" fontId="0" fillId="0" borderId="0" xfId="0" applyFill="1" applyAlignment="1" applyProtection="1">
      <alignment horizontal="centerContinuous"/>
      <protection hidden="1"/>
    </xf>
    <xf numFmtId="0" fontId="0" fillId="0" borderId="37" xfId="0" applyBorder="1"/>
    <xf numFmtId="0" fontId="37" fillId="0" borderId="11" xfId="0" applyFont="1" applyBorder="1" applyAlignment="1">
      <alignment horizontal="center" vertical="center"/>
    </xf>
    <xf numFmtId="0" fontId="38" fillId="0" borderId="0" xfId="0" applyFont="1"/>
    <xf numFmtId="0" fontId="25" fillId="3" borderId="0" xfId="0" applyFont="1" applyFill="1" applyAlignment="1" applyProtection="1">
      <alignment horizontal="right"/>
      <protection hidden="1"/>
    </xf>
    <xf numFmtId="0" fontId="22" fillId="0" borderId="27" xfId="0" applyFont="1" applyBorder="1" applyAlignment="1">
      <alignment horizontal="centerContinuous" vertical="center"/>
    </xf>
    <xf numFmtId="0" fontId="0" fillId="0" borderId="5" xfId="0" applyBorder="1"/>
    <xf numFmtId="0" fontId="0" fillId="0" borderId="42" xfId="0" applyBorder="1"/>
    <xf numFmtId="0" fontId="0" fillId="5" borderId="43" xfId="0" applyFill="1" applyBorder="1" applyAlignment="1" applyProtection="1">
      <alignment horizontal="center" vertical="center"/>
      <protection hidden="1"/>
    </xf>
    <xf numFmtId="0" fontId="0" fillId="0" borderId="15" xfId="0" applyBorder="1" applyAlignment="1" applyProtection="1">
      <alignment horizontal="left" vertical="center"/>
      <protection hidden="1"/>
    </xf>
    <xf numFmtId="0" fontId="0" fillId="0" borderId="42" xfId="0" applyBorder="1" applyAlignment="1" applyProtection="1">
      <alignment horizontal="centerContinuous" vertical="center"/>
      <protection hidden="1"/>
    </xf>
    <xf numFmtId="0" fontId="39" fillId="0" borderId="17" xfId="0" applyFont="1" applyBorder="1" applyProtection="1">
      <protection hidden="1"/>
    </xf>
    <xf numFmtId="0" fontId="0" fillId="0" borderId="0" xfId="0" applyBorder="1" applyProtection="1">
      <protection hidden="1"/>
    </xf>
    <xf numFmtId="164" fontId="0" fillId="3" borderId="4" xfId="0" applyNumberFormat="1" applyFill="1" applyBorder="1" applyAlignment="1" applyProtection="1">
      <alignment horizontal="center" vertical="center" wrapText="1"/>
      <protection hidden="1"/>
    </xf>
    <xf numFmtId="0" fontId="27" fillId="3" borderId="6" xfId="0" applyFont="1" applyFill="1" applyBorder="1" applyAlignment="1" applyProtection="1">
      <alignment horizontal="left"/>
      <protection hidden="1"/>
    </xf>
    <xf numFmtId="0" fontId="26" fillId="3" borderId="4" xfId="0" applyFont="1" applyFill="1" applyBorder="1" applyAlignment="1" applyProtection="1">
      <alignment horizontal="right"/>
      <protection hidden="1"/>
    </xf>
    <xf numFmtId="0" fontId="24" fillId="3" borderId="0" xfId="0" applyFont="1" applyFill="1" applyAlignment="1">
      <alignment horizontal="centerContinuous"/>
    </xf>
    <xf numFmtId="0" fontId="1" fillId="3" borderId="0" xfId="0" applyFont="1" applyFill="1" applyAlignment="1">
      <alignment horizontal="centerContinuous"/>
    </xf>
    <xf numFmtId="0" fontId="1" fillId="3" borderId="0" xfId="0" applyFont="1" applyFill="1" applyAlignment="1">
      <alignment horizontal="right"/>
    </xf>
    <xf numFmtId="0" fontId="0" fillId="0" borderId="0" xfId="0" applyAlignment="1" applyProtection="1">
      <alignment horizontal="center" vertical="center"/>
      <protection hidden="1"/>
    </xf>
    <xf numFmtId="0" fontId="1" fillId="0" borderId="0" xfId="0" applyFont="1" applyBorder="1" applyAlignment="1" applyProtection="1">
      <alignment horizontal="center" vertical="center"/>
      <protection hidden="1"/>
    </xf>
    <xf numFmtId="0" fontId="0" fillId="0" borderId="0" xfId="0" applyBorder="1" applyAlignment="1" applyProtection="1">
      <alignment horizontal="center" vertical="center"/>
      <protection hidden="1"/>
    </xf>
    <xf numFmtId="0" fontId="19" fillId="5" borderId="44" xfId="0" applyFont="1" applyFill="1" applyBorder="1" applyAlignment="1" applyProtection="1">
      <alignment horizontal="center" vertical="center"/>
      <protection locked="0"/>
    </xf>
    <xf numFmtId="0" fontId="0" fillId="5" borderId="45" xfId="0" applyFill="1" applyBorder="1" applyAlignment="1" applyProtection="1">
      <alignment horizontal="center" vertical="center"/>
      <protection locked="0"/>
    </xf>
    <xf numFmtId="0" fontId="0" fillId="5" borderId="46" xfId="0" applyFill="1" applyBorder="1" applyAlignment="1" applyProtection="1">
      <alignment horizontal="center" vertical="center"/>
      <protection locked="0"/>
    </xf>
    <xf numFmtId="0" fontId="0" fillId="0" borderId="25" xfId="0" applyBorder="1" applyAlignment="1" applyProtection="1">
      <alignment horizontal="centerContinuous" vertical="center"/>
      <protection hidden="1"/>
    </xf>
    <xf numFmtId="0" fontId="0" fillId="0" borderId="0" xfId="0" applyNumberFormat="1" applyProtection="1">
      <protection hidden="1"/>
    </xf>
    <xf numFmtId="0" fontId="33" fillId="0" borderId="0" xfId="0" applyFont="1" applyFill="1" applyAlignment="1" applyProtection="1">
      <alignment horizontal="centerContinuous"/>
      <protection hidden="1"/>
    </xf>
    <xf numFmtId="0" fontId="41" fillId="0" borderId="0" xfId="0" applyFont="1" applyAlignment="1">
      <alignment vertical="center"/>
    </xf>
    <xf numFmtId="0" fontId="41" fillId="0" borderId="0" xfId="0" applyFont="1" applyAlignment="1">
      <alignment horizontal="left" vertical="top" wrapText="1"/>
    </xf>
    <xf numFmtId="0" fontId="14" fillId="0" borderId="0" xfId="0" applyFont="1" applyAlignment="1">
      <alignment horizontal="left" vertical="center"/>
    </xf>
    <xf numFmtId="0" fontId="43" fillId="0" borderId="0" xfId="0" applyFont="1" applyAlignment="1">
      <alignment horizontal="left" vertical="center"/>
    </xf>
    <xf numFmtId="0" fontId="45" fillId="0" borderId="0" xfId="0" applyFont="1" applyAlignment="1">
      <alignment horizontal="centerContinuous" vertical="center"/>
    </xf>
    <xf numFmtId="0" fontId="0" fillId="0" borderId="38" xfId="0" applyBorder="1" applyAlignment="1" applyProtection="1">
      <alignment horizontal="left" vertical="center"/>
      <protection hidden="1"/>
    </xf>
    <xf numFmtId="0" fontId="0" fillId="0" borderId="39" xfId="0" applyBorder="1" applyAlignment="1" applyProtection="1">
      <alignment horizontal="left" vertical="center"/>
      <protection hidden="1"/>
    </xf>
    <xf numFmtId="0" fontId="0" fillId="0" borderId="40" xfId="0" applyBorder="1" applyAlignment="1" applyProtection="1">
      <alignment horizontal="left" vertical="center"/>
      <protection hidden="1"/>
    </xf>
    <xf numFmtId="0" fontId="33" fillId="0" borderId="27" xfId="0" applyFont="1" applyBorder="1" applyAlignment="1" applyProtection="1">
      <alignment horizontal="left" vertical="center" wrapText="1"/>
      <protection hidden="1"/>
    </xf>
    <xf numFmtId="0" fontId="0" fillId="0" borderId="38" xfId="0" applyBorder="1" applyAlignment="1" applyProtection="1">
      <alignment vertical="center"/>
      <protection hidden="1"/>
    </xf>
    <xf numFmtId="0" fontId="0" fillId="0" borderId="29" xfId="0" applyBorder="1" applyAlignment="1" applyProtection="1">
      <alignment vertical="center"/>
      <protection hidden="1"/>
    </xf>
    <xf numFmtId="0" fontId="0" fillId="0" borderId="39" xfId="0" applyBorder="1" applyAlignment="1" applyProtection="1">
      <alignment vertical="center"/>
      <protection hidden="1"/>
    </xf>
    <xf numFmtId="0" fontId="0" fillId="0" borderId="24" xfId="0" applyBorder="1" applyAlignment="1" applyProtection="1">
      <alignment vertical="center"/>
      <protection hidden="1"/>
    </xf>
    <xf numFmtId="0" fontId="0" fillId="0" borderId="40" xfId="0" applyBorder="1" applyAlignment="1" applyProtection="1">
      <alignment vertical="center"/>
      <protection hidden="1"/>
    </xf>
    <xf numFmtId="0" fontId="0" fillId="0" borderId="32" xfId="0" applyBorder="1" applyAlignment="1" applyProtection="1">
      <alignment vertical="center"/>
      <protection hidden="1"/>
    </xf>
    <xf numFmtId="0" fontId="48" fillId="5" borderId="0" xfId="0" applyFont="1" applyFill="1" applyAlignment="1" applyProtection="1">
      <alignment horizontal="left" vertical="center"/>
      <protection locked="0"/>
    </xf>
    <xf numFmtId="0" fontId="46" fillId="0" borderId="0" xfId="0" applyFont="1" applyFill="1" applyAlignment="1" applyProtection="1">
      <alignment horizontal="left" vertical="center" wrapText="1"/>
      <protection hidden="1"/>
    </xf>
    <xf numFmtId="0" fontId="6" fillId="0" borderId="30" xfId="0" applyFont="1" applyBorder="1" applyAlignment="1">
      <alignment horizontal="left" vertical="center" wrapText="1"/>
    </xf>
    <xf numFmtId="0" fontId="6" fillId="0" borderId="31" xfId="0" applyFont="1" applyBorder="1" applyAlignment="1">
      <alignment horizontal="left" vertical="center" wrapText="1"/>
    </xf>
    <xf numFmtId="0" fontId="1" fillId="0" borderId="9" xfId="0" applyFont="1" applyBorder="1" applyAlignment="1" applyProtection="1">
      <alignment horizontal="center"/>
      <protection hidden="1"/>
    </xf>
    <xf numFmtId="0" fontId="6" fillId="0" borderId="13" xfId="0" applyFont="1" applyBorder="1" applyAlignment="1">
      <alignment horizontal="left" vertical="center"/>
    </xf>
    <xf numFmtId="0" fontId="6" fillId="0" borderId="7" xfId="0" applyFont="1" applyBorder="1" applyAlignment="1">
      <alignment horizontal="left" vertical="center"/>
    </xf>
    <xf numFmtId="0" fontId="6" fillId="0" borderId="13" xfId="0" applyFont="1" applyBorder="1" applyAlignment="1">
      <alignment horizontal="left" vertical="center" wrapText="1"/>
    </xf>
    <xf numFmtId="0" fontId="6" fillId="0" borderId="7" xfId="0" applyFont="1" applyBorder="1" applyAlignment="1">
      <alignment horizontal="left" vertical="center" wrapText="1"/>
    </xf>
    <xf numFmtId="0" fontId="6" fillId="0" borderId="13" xfId="0" applyFont="1" applyBorder="1" applyAlignment="1">
      <alignment horizontal="left" vertical="top" wrapText="1"/>
    </xf>
    <xf numFmtId="0" fontId="6" fillId="0" borderId="7" xfId="0" applyFont="1" applyBorder="1" applyAlignment="1">
      <alignment horizontal="left" vertical="top"/>
    </xf>
    <xf numFmtId="0" fontId="6" fillId="0" borderId="24" xfId="0" applyFont="1" applyBorder="1" applyAlignment="1">
      <alignment horizontal="left" vertical="top"/>
    </xf>
    <xf numFmtId="0" fontId="47" fillId="5" borderId="0" xfId="0" applyFont="1" applyFill="1" applyAlignment="1" applyProtection="1">
      <alignment horizontal="left" vertical="top" wrapText="1"/>
      <protection locked="0"/>
    </xf>
    <xf numFmtId="0" fontId="6" fillId="0" borderId="13" xfId="0" applyFont="1" applyBorder="1" applyAlignment="1">
      <alignment vertical="center" wrapText="1"/>
    </xf>
    <xf numFmtId="0" fontId="6" fillId="0" borderId="7" xfId="0" applyFont="1" applyBorder="1" applyAlignment="1">
      <alignment vertical="center" wrapText="1"/>
    </xf>
    <xf numFmtId="0" fontId="6" fillId="0" borderId="6" xfId="0" applyFont="1" applyBorder="1" applyAlignment="1">
      <alignment vertical="center" wrapText="1"/>
    </xf>
    <xf numFmtId="0" fontId="1" fillId="0" borderId="30" xfId="0" applyFont="1" applyBorder="1" applyAlignment="1">
      <alignment vertical="center" wrapText="1"/>
    </xf>
    <xf numFmtId="0" fontId="1" fillId="0" borderId="31" xfId="0" applyFont="1" applyBorder="1" applyAlignment="1">
      <alignment vertical="center" wrapText="1"/>
    </xf>
    <xf numFmtId="0" fontId="1" fillId="0" borderId="41" xfId="0" applyFont="1" applyBorder="1" applyAlignment="1">
      <alignment vertical="center" wrapText="1"/>
    </xf>
    <xf numFmtId="0" fontId="6" fillId="0" borderId="13" xfId="0" applyFont="1" applyBorder="1" applyAlignment="1">
      <alignment vertical="top" wrapText="1"/>
    </xf>
    <xf numFmtId="0" fontId="6" fillId="0" borderId="7" xfId="0" applyFont="1" applyBorder="1" applyAlignment="1">
      <alignment vertical="top" wrapText="1"/>
    </xf>
    <xf numFmtId="0" fontId="6" fillId="0" borderId="6" xfId="0" applyFont="1" applyBorder="1" applyAlignment="1">
      <alignment vertical="top" wrapText="1"/>
    </xf>
    <xf numFmtId="0" fontId="41" fillId="0" borderId="0" xfId="0" applyFont="1" applyAlignment="1">
      <alignment horizontal="left" vertical="top" wrapText="1"/>
    </xf>
  </cellXfs>
  <cellStyles count="1">
    <cellStyle name="Normal" xfId="0" builtinId="0"/>
  </cellStyles>
  <dxfs count="68">
    <dxf>
      <font>
        <b/>
        <i val="0"/>
        <color theme="0"/>
      </font>
      <fill>
        <patternFill>
          <bgColor rgb="FFFF0000"/>
        </patternFill>
      </fill>
    </dxf>
    <dxf>
      <fill>
        <patternFill>
          <bgColor rgb="FFFF0000"/>
        </patternFill>
      </fill>
    </dxf>
    <dxf>
      <font>
        <b/>
        <i val="0"/>
        <color theme="0"/>
      </font>
      <fill>
        <patternFill>
          <bgColor rgb="FFFF0000"/>
        </patternFill>
      </fill>
    </dxf>
    <dxf>
      <font>
        <b/>
        <i val="0"/>
        <color theme="0"/>
      </font>
      <fill>
        <patternFill>
          <bgColor rgb="FFFF0000"/>
        </patternFill>
      </fill>
    </dxf>
    <dxf>
      <font>
        <b val="0"/>
        <i val="0"/>
        <color rgb="FFFF0000"/>
      </font>
      <fill>
        <patternFill>
          <bgColor rgb="FFFFFF00"/>
        </patternFill>
      </fill>
    </dxf>
    <dxf>
      <font>
        <b val="0"/>
        <i val="0"/>
        <color rgb="FFFF0000"/>
      </font>
      <fill>
        <patternFill>
          <bgColor rgb="FFFFFF00"/>
        </patternFill>
      </fill>
    </dxf>
    <dxf>
      <font>
        <b val="0"/>
        <i val="0"/>
        <color rgb="FFFF0000"/>
      </font>
      <fill>
        <patternFill>
          <bgColor rgb="FFFFFF00"/>
        </patternFill>
      </fill>
    </dxf>
    <dxf>
      <font>
        <b val="0"/>
        <i val="0"/>
        <color rgb="FFFF0000"/>
      </font>
      <fill>
        <patternFill>
          <bgColor rgb="FFFFFF00"/>
        </patternFill>
      </fill>
    </dxf>
    <dxf>
      <font>
        <b val="0"/>
        <i val="0"/>
        <color rgb="FFFF0000"/>
      </font>
      <fill>
        <patternFill>
          <bgColor rgb="FFFFFF00"/>
        </patternFill>
      </fill>
    </dxf>
    <dxf>
      <font>
        <b val="0"/>
        <i val="0"/>
        <color rgb="FFFF0000"/>
      </font>
      <fill>
        <patternFill>
          <bgColor rgb="FFFFFF00"/>
        </patternFill>
      </fill>
    </dxf>
    <dxf>
      <font>
        <b val="0"/>
        <i val="0"/>
        <color rgb="FFFF0000"/>
      </font>
      <fill>
        <patternFill>
          <bgColor rgb="FFFFFF00"/>
        </patternFill>
      </fill>
    </dxf>
    <dxf>
      <font>
        <b val="0"/>
        <i val="0"/>
        <color rgb="FFFF0000"/>
      </font>
      <fill>
        <patternFill>
          <bgColor rgb="FFFFFF00"/>
        </patternFill>
      </fill>
    </dxf>
    <dxf>
      <font>
        <b val="0"/>
        <i val="0"/>
        <color rgb="FFFF0000"/>
      </font>
      <fill>
        <patternFill>
          <bgColor rgb="FFFFFF00"/>
        </patternFill>
      </fill>
    </dxf>
    <dxf>
      <font>
        <b val="0"/>
        <i val="0"/>
        <color rgb="FFFF0000"/>
      </font>
      <fill>
        <patternFill>
          <bgColor rgb="FFFFFF00"/>
        </patternFill>
      </fill>
    </dxf>
    <dxf>
      <font>
        <b val="0"/>
        <i val="0"/>
        <color rgb="FFFF0000"/>
      </font>
      <fill>
        <patternFill>
          <bgColor rgb="FFFFFF00"/>
        </patternFill>
      </fill>
    </dxf>
    <dxf>
      <font>
        <b/>
        <i val="0"/>
        <color rgb="FFFF0000"/>
      </font>
      <fill>
        <patternFill>
          <bgColor rgb="FFFFFF00"/>
        </patternFill>
      </fill>
    </dxf>
    <dxf>
      <fill>
        <patternFill>
          <bgColor theme="5" tint="0.59996337778862885"/>
        </patternFill>
      </fill>
    </dxf>
    <dxf>
      <fill>
        <patternFill>
          <bgColor theme="9" tint="0.59996337778862885"/>
        </patternFill>
      </fill>
    </dxf>
    <dxf>
      <fill>
        <patternFill>
          <bgColor rgb="FF92D050"/>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theme="9" tint="0.79998168889431442"/>
        </patternFill>
      </fill>
    </dxf>
    <dxf>
      <fill>
        <patternFill>
          <bgColor rgb="FFFFFF00"/>
        </patternFill>
      </fill>
    </dxf>
    <dxf>
      <fill>
        <patternFill>
          <bgColor rgb="FFFFFF00"/>
        </patternFill>
      </fill>
    </dxf>
    <dxf>
      <fill>
        <patternFill>
          <bgColor rgb="FFFFFF00"/>
        </patternFill>
      </fill>
    </dxf>
    <dxf>
      <font>
        <b/>
        <i val="0"/>
        <color rgb="FFFF0000"/>
      </font>
      <fill>
        <patternFill>
          <bgColor rgb="FFFFFF00"/>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ill>
        <patternFill>
          <bgColor rgb="FFFF0000"/>
        </patternFill>
      </fill>
    </dxf>
    <dxf>
      <fill>
        <patternFill>
          <bgColor theme="9" tint="0.59996337778862885"/>
        </patternFill>
      </fill>
    </dxf>
    <dxf>
      <fill>
        <patternFill>
          <bgColor rgb="FF92D050"/>
        </patternFill>
      </fill>
    </dxf>
    <dxf>
      <font>
        <b/>
        <i val="0"/>
        <color theme="0"/>
      </font>
      <fill>
        <patternFill>
          <bgColor rgb="FFFF0000"/>
        </patternFill>
      </fill>
    </dxf>
    <dxf>
      <fill>
        <patternFill>
          <bgColor theme="9" tint="0.59996337778862885"/>
        </patternFill>
      </fill>
    </dxf>
    <dxf>
      <fill>
        <patternFill>
          <bgColor rgb="FF92D050"/>
        </patternFill>
      </fill>
    </dxf>
    <dxf>
      <fill>
        <patternFill>
          <bgColor theme="9" tint="0.59996337778862885"/>
        </patternFill>
      </fill>
    </dxf>
    <dxf>
      <fill>
        <patternFill>
          <bgColor rgb="FF00B050"/>
        </patternFill>
      </fill>
    </dxf>
    <dxf>
      <fill>
        <patternFill>
          <bgColor rgb="FFFF0000"/>
        </patternFill>
      </fill>
    </dxf>
    <dxf>
      <fill>
        <patternFill>
          <bgColor rgb="FF92D050"/>
        </patternFill>
      </fill>
    </dxf>
    <dxf>
      <fill>
        <patternFill>
          <bgColor theme="9" tint="0.59996337778862885"/>
        </patternFill>
      </fill>
    </dxf>
    <dxf>
      <font>
        <color theme="0"/>
      </font>
      <fill>
        <patternFill>
          <bgColor rgb="FFFF0000"/>
        </patternFill>
      </fill>
    </dxf>
    <dxf>
      <font>
        <color theme="0"/>
      </font>
      <fill>
        <patternFill>
          <bgColor rgb="FF00B050"/>
        </patternFill>
      </fill>
    </dxf>
    <dxf>
      <fill>
        <patternFill>
          <bgColor rgb="FF92D050"/>
        </patternFill>
      </fill>
    </dxf>
    <dxf>
      <font>
        <b/>
        <i val="0"/>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theme="5" tint="0.59996337778862885"/>
        </patternFill>
      </fill>
    </dxf>
    <dxf>
      <fill>
        <patternFill>
          <bgColor theme="9" tint="0.59996337778862885"/>
        </patternFill>
      </fill>
    </dxf>
    <dxf>
      <fill>
        <patternFill>
          <bgColor rgb="FF92D050"/>
        </patternFill>
      </fill>
    </dxf>
    <dxf>
      <fill>
        <patternFill>
          <bgColor theme="5" tint="0.59996337778862885"/>
        </patternFill>
      </fill>
    </dxf>
    <dxf>
      <fill>
        <patternFill>
          <bgColor theme="9" tint="0.59996337778862885"/>
        </patternFill>
      </fill>
    </dxf>
    <dxf>
      <fill>
        <patternFill>
          <bgColor rgb="FF92D05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N14" lockText="1" noThreeD="1"/>
</file>

<file path=xl/ctrlProps/ctrlProp10.xml><?xml version="1.0" encoding="utf-8"?>
<formControlPr xmlns="http://schemas.microsoft.com/office/spreadsheetml/2009/9/main" objectType="CheckBox" fmlaLink="O25" lockText="1" noThreeD="1"/>
</file>

<file path=xl/ctrlProps/ctrlProp11.xml><?xml version="1.0" encoding="utf-8"?>
<formControlPr xmlns="http://schemas.microsoft.com/office/spreadsheetml/2009/9/main" objectType="CheckBox" fmlaLink="N25" lockText="1" noThreeD="1"/>
</file>

<file path=xl/ctrlProps/ctrlProp12.xml><?xml version="1.0" encoding="utf-8"?>
<formControlPr xmlns="http://schemas.microsoft.com/office/spreadsheetml/2009/9/main" objectType="CheckBox" fmlaLink="O26" lockText="1" noThreeD="1"/>
</file>

<file path=xl/ctrlProps/ctrlProp13.xml><?xml version="1.0" encoding="utf-8"?>
<formControlPr xmlns="http://schemas.microsoft.com/office/spreadsheetml/2009/9/main" objectType="CheckBox" fmlaLink="N26" lockText="1" noThreeD="1"/>
</file>

<file path=xl/ctrlProps/ctrlProp14.xml><?xml version="1.0" encoding="utf-8"?>
<formControlPr xmlns="http://schemas.microsoft.com/office/spreadsheetml/2009/9/main" objectType="CheckBox" fmlaLink="O27" lockText="1" noThreeD="1"/>
</file>

<file path=xl/ctrlProps/ctrlProp15.xml><?xml version="1.0" encoding="utf-8"?>
<formControlPr xmlns="http://schemas.microsoft.com/office/spreadsheetml/2009/9/main" objectType="CheckBox" fmlaLink="N27" lockText="1" noThreeD="1"/>
</file>

<file path=xl/ctrlProps/ctrlProp16.xml><?xml version="1.0" encoding="utf-8"?>
<formControlPr xmlns="http://schemas.microsoft.com/office/spreadsheetml/2009/9/main" objectType="CheckBox" fmlaLink="O28" lockText="1" noThreeD="1"/>
</file>

<file path=xl/ctrlProps/ctrlProp17.xml><?xml version="1.0" encoding="utf-8"?>
<formControlPr xmlns="http://schemas.microsoft.com/office/spreadsheetml/2009/9/main" objectType="CheckBox" fmlaLink="N28" lockText="1" noThreeD="1"/>
</file>

<file path=xl/ctrlProps/ctrlProp18.xml><?xml version="1.0" encoding="utf-8"?>
<formControlPr xmlns="http://schemas.microsoft.com/office/spreadsheetml/2009/9/main" objectType="CheckBox" fmlaLink="O29" lockText="1" noThreeD="1"/>
</file>

<file path=xl/ctrlProps/ctrlProp19.xml><?xml version="1.0" encoding="utf-8"?>
<formControlPr xmlns="http://schemas.microsoft.com/office/spreadsheetml/2009/9/main" objectType="CheckBox" fmlaLink="N29" lockText="1" noThreeD="1"/>
</file>

<file path=xl/ctrlProps/ctrlProp2.xml><?xml version="1.0" encoding="utf-8"?>
<formControlPr xmlns="http://schemas.microsoft.com/office/spreadsheetml/2009/9/main" objectType="CheckBox" fmlaLink="O14" lockText="1" noThreeD="1"/>
</file>

<file path=xl/ctrlProps/ctrlProp3.xml><?xml version="1.0" encoding="utf-8"?>
<formControlPr xmlns="http://schemas.microsoft.com/office/spreadsheetml/2009/9/main" objectType="Radio" firstButton="1" fmlaLink="N116"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CheckBox" fmlaLink="O24" lockText="1" noThreeD="1"/>
</file>

<file path=xl/ctrlProps/ctrlProp7.xml><?xml version="1.0" encoding="utf-8"?>
<formControlPr xmlns="http://schemas.microsoft.com/office/spreadsheetml/2009/9/main" objectType="CheckBox" fmlaLink="O30" lockText="1" noThreeD="1"/>
</file>

<file path=xl/ctrlProps/ctrlProp8.xml><?xml version="1.0" encoding="utf-8"?>
<formControlPr xmlns="http://schemas.microsoft.com/office/spreadsheetml/2009/9/main" objectType="CheckBox" fmlaLink="N24" lockText="1" noThreeD="1"/>
</file>

<file path=xl/ctrlProps/ctrlProp9.xml><?xml version="1.0" encoding="utf-8"?>
<formControlPr xmlns="http://schemas.microsoft.com/office/spreadsheetml/2009/9/main" objectType="CheckBox" fmlaLink="N30"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1</xdr:row>
      <xdr:rowOff>21893</xdr:rowOff>
    </xdr:from>
    <xdr:to>
      <xdr:col>2</xdr:col>
      <xdr:colOff>447675</xdr:colOff>
      <xdr:row>4</xdr:row>
      <xdr:rowOff>39688</xdr:rowOff>
    </xdr:to>
    <xdr:pic>
      <xdr:nvPicPr>
        <xdr:cNvPr id="2" name="Image 9" descr="LOGO GIRCI"/>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269940"/>
          <a:ext cx="1352947" cy="742092"/>
        </a:xfrm>
        <a:prstGeom prst="rect">
          <a:avLst/>
        </a:prstGeom>
        <a:noFill/>
        <a:extLst>
          <a:ext uri="{909E8E84-426E-40DD-AFC4-6F175D3DCCD1}">
            <a14:hiddenFill xmlns:a14="http://schemas.microsoft.com/office/drawing/2010/main">
              <a:solidFill>
                <a:srgbClr val="FFFFFF"/>
              </a:solidFill>
            </a14:hiddenFill>
          </a:ext>
        </a:extLst>
      </xdr:spPr>
    </xdr:pic>
    <xdr:clientData fLocksWithSheet="0"/>
  </xdr:twoCellAnchor>
  <mc:AlternateContent xmlns:mc="http://schemas.openxmlformats.org/markup-compatibility/2006">
    <mc:Choice xmlns:a14="http://schemas.microsoft.com/office/drawing/2010/main" Requires="a14">
      <xdr:twoCellAnchor editAs="oneCell">
        <xdr:from>
          <xdr:col>6</xdr:col>
          <xdr:colOff>38100</xdr:colOff>
          <xdr:row>12</xdr:row>
          <xdr:rowOff>152400</xdr:rowOff>
        </xdr:from>
        <xdr:to>
          <xdr:col>6</xdr:col>
          <xdr:colOff>276225</xdr:colOff>
          <xdr:row>14</xdr:row>
          <xdr:rowOff>19050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solidFill>
              <a:srgbClr val="339966" mc:Ignorable="a14" a14:legacySpreadsheetColorIndex="57"/>
            </a:solidFill>
            <a:ln w="9525">
              <a:solidFill>
                <a:srgbClr val="339966" mc:Ignorable="a14" a14:legacySpreadsheetColorIndex="57"/>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12</xdr:row>
          <xdr:rowOff>152400</xdr:rowOff>
        </xdr:from>
        <xdr:to>
          <xdr:col>11</xdr:col>
          <xdr:colOff>285750</xdr:colOff>
          <xdr:row>13</xdr:row>
          <xdr:rowOff>180975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solidFill>
              <a:srgbClr val="0000FF" mc:Ignorable="a14" a14:legacySpreadsheetColorIndex="12"/>
            </a:solidFill>
            <a:ln w="9525">
              <a:solidFill>
                <a:srgbClr val="0000FF" mc:Ignorable="a14" a14:legacySpreadsheetColorIndex="12"/>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23</xdr:row>
          <xdr:rowOff>190500</xdr:rowOff>
        </xdr:from>
        <xdr:to>
          <xdr:col>11</xdr:col>
          <xdr:colOff>409575</xdr:colOff>
          <xdr:row>23</xdr:row>
          <xdr:rowOff>419100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solidFill>
              <a:srgbClr val="FF0000" mc:Ignorable="a14" a14:legacySpreadsheetColorIndex="10"/>
            </a:solidFill>
            <a:ln w="9525">
              <a:solidFill>
                <a:srgbClr val="FF0000" mc:Ignorable="a14" a14:legacySpreadsheetColorIndex="1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29</xdr:row>
          <xdr:rowOff>152400</xdr:rowOff>
        </xdr:from>
        <xdr:to>
          <xdr:col>11</xdr:col>
          <xdr:colOff>409575</xdr:colOff>
          <xdr:row>29</xdr:row>
          <xdr:rowOff>390525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solidFill>
              <a:srgbClr val="FF0000" mc:Ignorable="a14" a14:legacySpreadsheetColorIndex="10"/>
            </a:solidFill>
            <a:ln w="9525">
              <a:solidFill>
                <a:srgbClr val="FF0000" mc:Ignorable="a14" a14:legacySpreadsheetColorIndex="10"/>
              </a:solidFill>
              <a:miter lim="800000"/>
              <a:headEnd/>
              <a:tailEnd/>
            </a:ln>
          </xdr:spPr>
        </xdr:sp>
        <xdr:clientData/>
      </xdr:twoCellAnchor>
    </mc:Choice>
    <mc:Fallback/>
  </mc:AlternateContent>
  <xdr:oneCellAnchor>
    <xdr:from>
      <xdr:col>0</xdr:col>
      <xdr:colOff>333375</xdr:colOff>
      <xdr:row>55</xdr:row>
      <xdr:rowOff>76199</xdr:rowOff>
    </xdr:from>
    <xdr:ext cx="6954931" cy="2909643"/>
    <xdr:sp macro="" textlink="">
      <xdr:nvSpPr>
        <xdr:cNvPr id="3" name="ZoneTexte 2"/>
        <xdr:cNvSpPr txBox="1"/>
      </xdr:nvSpPr>
      <xdr:spPr>
        <a:xfrm>
          <a:off x="333375" y="15685993"/>
          <a:ext cx="6954931" cy="29096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FR" sz="1000" b="1">
              <a:solidFill>
                <a:schemeClr val="dk1"/>
              </a:solidFill>
              <a:effectLst/>
              <a:latin typeface="+mn-lt"/>
              <a:ea typeface="+mn-ea"/>
              <a:cs typeface="+mn-cs"/>
            </a:rPr>
            <a:t>Commentaires / Points forts / Points faibles </a:t>
          </a:r>
          <a:r>
            <a:rPr lang="fr-FR" sz="1000" b="0">
              <a:solidFill>
                <a:schemeClr val="dk1"/>
              </a:solidFill>
              <a:effectLst/>
              <a:latin typeface="+mn-lt"/>
              <a:ea typeface="+mn-ea"/>
              <a:cs typeface="+mn-cs"/>
            </a:rPr>
            <a:t>(</a:t>
          </a:r>
          <a:r>
            <a:rPr lang="fr-FR" sz="1000" b="0" i="1">
              <a:solidFill>
                <a:schemeClr val="dk1"/>
              </a:solidFill>
              <a:effectLst/>
              <a:latin typeface="+mn-lt"/>
              <a:ea typeface="+mn-ea"/>
              <a:cs typeface="+mn-cs"/>
            </a:rPr>
            <a:t>obligatoire</a:t>
          </a:r>
          <a:r>
            <a:rPr lang="fr-FR" sz="1000" b="0">
              <a:solidFill>
                <a:schemeClr val="dk1"/>
              </a:solidFill>
              <a:effectLst/>
              <a:latin typeface="+mn-lt"/>
              <a:ea typeface="+mn-ea"/>
              <a:cs typeface="+mn-cs"/>
            </a:rPr>
            <a:t>):</a:t>
          </a:r>
          <a:endParaRPr lang="fr-FR" sz="1000" b="1">
            <a:solidFill>
              <a:schemeClr val="dk1"/>
            </a:solidFill>
            <a:effectLst/>
            <a:latin typeface="+mn-lt"/>
            <a:ea typeface="+mn-ea"/>
            <a:cs typeface="+mn-cs"/>
          </a:endParaRPr>
        </a:p>
        <a:p>
          <a:endParaRPr lang="fr-FR" sz="1000"/>
        </a:p>
        <a:p>
          <a:endParaRPr lang="fr-FR" sz="1000"/>
        </a:p>
        <a:p>
          <a:endParaRPr lang="fr-FR" sz="1000"/>
        </a:p>
        <a:p>
          <a:endParaRPr lang="fr-FR" sz="1000"/>
        </a:p>
        <a:p>
          <a:endParaRPr lang="fr-FR" sz="1000"/>
        </a:p>
        <a:p>
          <a:endParaRPr lang="fr-FR" sz="1000"/>
        </a:p>
        <a:p>
          <a:endParaRPr lang="fr-FR" sz="1000"/>
        </a:p>
        <a:p>
          <a:endParaRPr lang="fr-FR" sz="1000"/>
        </a:p>
        <a:p>
          <a:endParaRPr lang="fr-FR" sz="1000"/>
        </a:p>
        <a:p>
          <a:endParaRPr lang="fr-FR" sz="1000"/>
        </a:p>
        <a:p>
          <a:endParaRPr lang="fr-FR" sz="1000"/>
        </a:p>
        <a:p>
          <a:endParaRPr lang="fr-FR" sz="1000"/>
        </a:p>
        <a:p>
          <a:endParaRPr lang="fr-FR" sz="1000"/>
        </a:p>
        <a:p>
          <a:endParaRPr lang="fr-FR" sz="1000"/>
        </a:p>
        <a:p>
          <a:endParaRPr lang="fr-FR" sz="1000"/>
        </a:p>
        <a:p>
          <a:endParaRPr lang="fr-FR" sz="1000"/>
        </a:p>
        <a:p>
          <a:endParaRPr lang="fr-FR" sz="1000"/>
        </a:p>
      </xdr:txBody>
    </xdr:sp>
    <xdr:clientData/>
  </xdr:oneCellAnchor>
  <mc:AlternateContent xmlns:mc="http://schemas.openxmlformats.org/markup-compatibility/2006">
    <mc:Choice xmlns:a14="http://schemas.microsoft.com/office/drawing/2010/main" Requires="a14">
      <xdr:twoCellAnchor editAs="oneCell">
        <xdr:from>
          <xdr:col>10</xdr:col>
          <xdr:colOff>190500</xdr:colOff>
          <xdr:row>23</xdr:row>
          <xdr:rowOff>180975</xdr:rowOff>
        </xdr:from>
        <xdr:to>
          <xdr:col>10</xdr:col>
          <xdr:colOff>409575</xdr:colOff>
          <xdr:row>23</xdr:row>
          <xdr:rowOff>419100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solidFill>
              <a:srgbClr val="969696" mc:Ignorable="a14" a14:legacySpreadsheetColorIndex="55"/>
            </a:solidFill>
            <a:ln w="9525">
              <a:solidFill>
                <a:srgbClr val="808080" mc:Ignorable="a14" a14:legacySpreadsheetColorIndex="23"/>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29</xdr:row>
          <xdr:rowOff>133350</xdr:rowOff>
        </xdr:from>
        <xdr:to>
          <xdr:col>10</xdr:col>
          <xdr:colOff>409575</xdr:colOff>
          <xdr:row>29</xdr:row>
          <xdr:rowOff>400050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solidFill>
              <a:srgbClr val="969696" mc:Ignorable="a14" a14:legacySpreadsheetColorIndex="55"/>
            </a:solidFill>
            <a:ln w="9525">
              <a:solidFill>
                <a:srgbClr val="808080" mc:Ignorable="a14" a14:legacySpreadsheetColorIndex="23"/>
              </a:solidFill>
              <a:miter lim="800000"/>
              <a:headEnd/>
              <a:tailEnd/>
            </a:ln>
          </xdr:spPr>
        </xdr:sp>
        <xdr:clientData/>
      </xdr:twoCellAnchor>
    </mc:Choice>
    <mc:Fallback/>
  </mc:AlternateContent>
  <xdr:oneCellAnchor>
    <xdr:from>
      <xdr:col>0</xdr:col>
      <xdr:colOff>333375</xdr:colOff>
      <xdr:row>79</xdr:row>
      <xdr:rowOff>85725</xdr:rowOff>
    </xdr:from>
    <xdr:ext cx="6954931" cy="3066160"/>
    <xdr:sp macro="" textlink="">
      <xdr:nvSpPr>
        <xdr:cNvPr id="23" name="ZoneTexte 22"/>
        <xdr:cNvSpPr txBox="1"/>
      </xdr:nvSpPr>
      <xdr:spPr>
        <a:xfrm>
          <a:off x="333375" y="21287254"/>
          <a:ext cx="6954931" cy="3066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FR" sz="1000" b="1">
              <a:solidFill>
                <a:schemeClr val="dk1"/>
              </a:solidFill>
              <a:effectLst/>
              <a:latin typeface="+mn-lt"/>
              <a:ea typeface="+mn-ea"/>
              <a:cs typeface="+mn-cs"/>
            </a:rPr>
            <a:t>Commentaires / Points forts / Points faibles </a:t>
          </a:r>
          <a:r>
            <a:rPr lang="fr-FR" sz="1000" b="0">
              <a:solidFill>
                <a:schemeClr val="dk1"/>
              </a:solidFill>
              <a:effectLst/>
              <a:latin typeface="+mn-lt"/>
              <a:ea typeface="+mn-ea"/>
              <a:cs typeface="+mn-cs"/>
            </a:rPr>
            <a:t>(</a:t>
          </a:r>
          <a:r>
            <a:rPr lang="fr-FR" sz="1000" b="0" i="1">
              <a:solidFill>
                <a:schemeClr val="dk1"/>
              </a:solidFill>
              <a:effectLst/>
              <a:latin typeface="+mn-lt"/>
              <a:ea typeface="+mn-ea"/>
              <a:cs typeface="+mn-cs"/>
            </a:rPr>
            <a:t>obligatoire</a:t>
          </a:r>
          <a:r>
            <a:rPr lang="fr-FR" sz="1000" b="0">
              <a:solidFill>
                <a:schemeClr val="dk1"/>
              </a:solidFill>
              <a:effectLst/>
              <a:latin typeface="+mn-lt"/>
              <a:ea typeface="+mn-ea"/>
              <a:cs typeface="+mn-cs"/>
            </a:rPr>
            <a:t>):</a:t>
          </a:r>
          <a:endParaRPr lang="fr-FR" sz="1000" b="1">
            <a:solidFill>
              <a:schemeClr val="dk1"/>
            </a:solidFill>
            <a:effectLst/>
            <a:latin typeface="+mn-lt"/>
            <a:ea typeface="+mn-ea"/>
            <a:cs typeface="+mn-cs"/>
          </a:endParaRPr>
        </a:p>
        <a:p>
          <a:endParaRPr lang="fr-FR" sz="1000"/>
        </a:p>
        <a:p>
          <a:endParaRPr lang="fr-FR" sz="1000"/>
        </a:p>
        <a:p>
          <a:endParaRPr lang="fr-FR" sz="1000"/>
        </a:p>
        <a:p>
          <a:endParaRPr lang="fr-FR" sz="1000"/>
        </a:p>
        <a:p>
          <a:endParaRPr lang="fr-FR" sz="1000"/>
        </a:p>
        <a:p>
          <a:endParaRPr lang="fr-FR" sz="1000"/>
        </a:p>
        <a:p>
          <a:endParaRPr lang="fr-FR" sz="1000"/>
        </a:p>
        <a:p>
          <a:endParaRPr lang="fr-FR" sz="1000"/>
        </a:p>
        <a:p>
          <a:endParaRPr lang="fr-FR" sz="1000"/>
        </a:p>
        <a:p>
          <a:endParaRPr lang="fr-FR" sz="1000"/>
        </a:p>
        <a:p>
          <a:endParaRPr lang="fr-FR" sz="1000"/>
        </a:p>
        <a:p>
          <a:endParaRPr lang="fr-FR" sz="1000"/>
        </a:p>
        <a:p>
          <a:endParaRPr lang="fr-FR" sz="1000"/>
        </a:p>
        <a:p>
          <a:endParaRPr lang="fr-FR" sz="1000"/>
        </a:p>
        <a:p>
          <a:endParaRPr lang="fr-FR" sz="1000"/>
        </a:p>
        <a:p>
          <a:endParaRPr lang="fr-FR" sz="1000"/>
        </a:p>
        <a:p>
          <a:endParaRPr lang="fr-FR" sz="1000"/>
        </a:p>
        <a:p>
          <a:endParaRPr lang="fr-FR" sz="1000"/>
        </a:p>
      </xdr:txBody>
    </xdr:sp>
    <xdr:clientData/>
  </xdr:oneCellAnchor>
  <xdr:oneCellAnchor>
    <xdr:from>
      <xdr:col>0</xdr:col>
      <xdr:colOff>311130</xdr:colOff>
      <xdr:row>133</xdr:row>
      <xdr:rowOff>75241</xdr:rowOff>
    </xdr:from>
    <xdr:ext cx="6954931" cy="6947864"/>
    <xdr:sp macro="" textlink="">
      <xdr:nvSpPr>
        <xdr:cNvPr id="32" name="ZoneTexte 31"/>
        <xdr:cNvSpPr txBox="1"/>
      </xdr:nvSpPr>
      <xdr:spPr>
        <a:xfrm>
          <a:off x="311130" y="34040270"/>
          <a:ext cx="6954931" cy="69478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fr-FR" sz="1400" b="1" i="0" u="sng" strike="noStrike">
              <a:solidFill>
                <a:schemeClr val="dk1"/>
              </a:solidFill>
              <a:effectLst/>
              <a:latin typeface="+mn-lt"/>
              <a:ea typeface="+mn-ea"/>
              <a:cs typeface="+mn-cs"/>
            </a:rPr>
            <a:t>Commentaires de l’évaluateur / propositions d’amélioration (important à renseigner):</a:t>
          </a:r>
          <a:r>
            <a:rPr lang="fr-FR" sz="1400">
              <a:effectLst/>
            </a:rPr>
            <a:t> </a:t>
          </a:r>
        </a:p>
        <a:p>
          <a:pPr marL="0" marR="0" lvl="0" indent="0" algn="ctr" defTabSz="914400" eaLnBrk="1" fontAlgn="auto" latinLnBrk="0" hangingPunct="1">
            <a:lnSpc>
              <a:spcPct val="100000"/>
            </a:lnSpc>
            <a:spcBef>
              <a:spcPts val="0"/>
            </a:spcBef>
            <a:spcAft>
              <a:spcPts val="0"/>
            </a:spcAft>
            <a:buClrTx/>
            <a:buSzTx/>
            <a:buFontTx/>
            <a:buNone/>
            <a:tabLst/>
            <a:defRPr/>
          </a:pPr>
          <a:r>
            <a:rPr lang="fr-FR" sz="1400">
              <a:solidFill>
                <a:srgbClr val="FF0000"/>
              </a:solidFill>
              <a:effectLst/>
            </a:rPr>
            <a:t>N'hésitez pas à ajuster au besoin cette zone de texte et/ou insérer des lignes</a:t>
          </a:r>
        </a:p>
        <a:p>
          <a:pPr marL="0" marR="0" lvl="0" indent="0" defTabSz="914400" eaLnBrk="1" fontAlgn="auto" latinLnBrk="0" hangingPunct="1">
            <a:lnSpc>
              <a:spcPct val="100000"/>
            </a:lnSpc>
            <a:spcBef>
              <a:spcPts val="0"/>
            </a:spcBef>
            <a:spcAft>
              <a:spcPts val="0"/>
            </a:spcAft>
            <a:buClrTx/>
            <a:buSzTx/>
            <a:buFontTx/>
            <a:buNone/>
            <a:tabLst/>
            <a:defRPr/>
          </a:pPr>
          <a:endParaRPr lang="fr-FR" sz="10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0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0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0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0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0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0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0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0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0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0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0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0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0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0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0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0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0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0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0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0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0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0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0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0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0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0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0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0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0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0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0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0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000"/>
        </a:p>
        <a:p>
          <a:pPr marL="0" marR="0" lvl="0" indent="0" defTabSz="914400" eaLnBrk="1" fontAlgn="auto" latinLnBrk="0" hangingPunct="1">
            <a:lnSpc>
              <a:spcPct val="100000"/>
            </a:lnSpc>
            <a:spcBef>
              <a:spcPts val="0"/>
            </a:spcBef>
            <a:spcAft>
              <a:spcPts val="0"/>
            </a:spcAft>
            <a:buClrTx/>
            <a:buSzTx/>
            <a:buFontTx/>
            <a:buNone/>
            <a:tabLst/>
            <a:defRPr/>
          </a:pPr>
          <a:endParaRPr lang="fr-FR" sz="1000"/>
        </a:p>
        <a:p>
          <a:pPr marL="0" marR="0" lvl="0" indent="0" defTabSz="914400" eaLnBrk="1" fontAlgn="auto" latinLnBrk="0" hangingPunct="1">
            <a:lnSpc>
              <a:spcPct val="100000"/>
            </a:lnSpc>
            <a:spcBef>
              <a:spcPts val="0"/>
            </a:spcBef>
            <a:spcAft>
              <a:spcPts val="0"/>
            </a:spcAft>
            <a:buClrTx/>
            <a:buSzTx/>
            <a:buFontTx/>
            <a:buNone/>
            <a:tabLst/>
            <a:defRPr/>
          </a:pPr>
          <a:endParaRPr lang="fr-FR" sz="1000"/>
        </a:p>
        <a:p>
          <a:pPr marL="0" marR="0" lvl="0" indent="0" defTabSz="914400" eaLnBrk="1" fontAlgn="auto" latinLnBrk="0" hangingPunct="1">
            <a:lnSpc>
              <a:spcPct val="100000"/>
            </a:lnSpc>
            <a:spcBef>
              <a:spcPts val="0"/>
            </a:spcBef>
            <a:spcAft>
              <a:spcPts val="0"/>
            </a:spcAft>
            <a:buClrTx/>
            <a:buSzTx/>
            <a:buFontTx/>
            <a:buNone/>
            <a:tabLst/>
            <a:defRPr/>
          </a:pPr>
          <a:endParaRPr lang="fr-FR" sz="1000"/>
        </a:p>
        <a:p>
          <a:pPr marL="0" marR="0" lvl="0" indent="0" defTabSz="914400" eaLnBrk="1" fontAlgn="auto" latinLnBrk="0" hangingPunct="1">
            <a:lnSpc>
              <a:spcPct val="100000"/>
            </a:lnSpc>
            <a:spcBef>
              <a:spcPts val="0"/>
            </a:spcBef>
            <a:spcAft>
              <a:spcPts val="0"/>
            </a:spcAft>
            <a:buClrTx/>
            <a:buSzTx/>
            <a:buFontTx/>
            <a:buNone/>
            <a:tabLst/>
            <a:defRPr/>
          </a:pPr>
          <a:endParaRPr lang="fr-FR" sz="1000"/>
        </a:p>
        <a:p>
          <a:pPr marL="0" marR="0" lvl="0" indent="0" defTabSz="914400" eaLnBrk="1" fontAlgn="auto" latinLnBrk="0" hangingPunct="1">
            <a:lnSpc>
              <a:spcPct val="100000"/>
            </a:lnSpc>
            <a:spcBef>
              <a:spcPts val="0"/>
            </a:spcBef>
            <a:spcAft>
              <a:spcPts val="0"/>
            </a:spcAft>
            <a:buClrTx/>
            <a:buSzTx/>
            <a:buFontTx/>
            <a:buNone/>
            <a:tabLst/>
            <a:defRPr/>
          </a:pPr>
          <a:endParaRPr lang="fr-FR" sz="1000"/>
        </a:p>
        <a:p>
          <a:pPr marL="0" marR="0" lvl="0" indent="0" defTabSz="914400" eaLnBrk="1" fontAlgn="auto" latinLnBrk="0" hangingPunct="1">
            <a:lnSpc>
              <a:spcPct val="100000"/>
            </a:lnSpc>
            <a:spcBef>
              <a:spcPts val="0"/>
            </a:spcBef>
            <a:spcAft>
              <a:spcPts val="0"/>
            </a:spcAft>
            <a:buClrTx/>
            <a:buSzTx/>
            <a:buFontTx/>
            <a:buNone/>
            <a:tabLst/>
            <a:defRPr/>
          </a:pPr>
          <a:endParaRPr lang="fr-FR" sz="1000"/>
        </a:p>
        <a:p>
          <a:pPr marL="0" marR="0" lvl="0" indent="0" defTabSz="914400" eaLnBrk="1" fontAlgn="auto" latinLnBrk="0" hangingPunct="1">
            <a:lnSpc>
              <a:spcPct val="100000"/>
            </a:lnSpc>
            <a:spcBef>
              <a:spcPts val="0"/>
            </a:spcBef>
            <a:spcAft>
              <a:spcPts val="0"/>
            </a:spcAft>
            <a:buClrTx/>
            <a:buSzTx/>
            <a:buFontTx/>
            <a:buNone/>
            <a:tabLst/>
            <a:defRPr/>
          </a:pPr>
          <a:endParaRPr lang="fr-FR" sz="1000"/>
        </a:p>
      </xdr:txBody>
    </xdr:sp>
    <xdr:clientData/>
  </xdr:oneCellAnchor>
  <mc:AlternateContent xmlns:mc="http://schemas.openxmlformats.org/markup-compatibility/2006">
    <mc:Choice xmlns:a14="http://schemas.microsoft.com/office/drawing/2010/main" Requires="a14">
      <xdr:twoCellAnchor editAs="oneCell">
        <xdr:from>
          <xdr:col>9</xdr:col>
          <xdr:colOff>219075</xdr:colOff>
          <xdr:row>113</xdr:row>
          <xdr:rowOff>66675</xdr:rowOff>
        </xdr:from>
        <xdr:to>
          <xdr:col>9</xdr:col>
          <xdr:colOff>419100</xdr:colOff>
          <xdr:row>113</xdr:row>
          <xdr:rowOff>257175</xdr:rowOff>
        </xdr:to>
        <xdr:sp macro="" textlink="">
          <xdr:nvSpPr>
            <xdr:cNvPr id="1086" name="Option Button 62" hidden="1">
              <a:extLst>
                <a:ext uri="{63B3BB69-23CF-44E3-9099-C40C66FF867C}">
                  <a14:compatExt spid="_x0000_s1086"/>
                </a:ext>
              </a:extLst>
            </xdr:cNvPr>
            <xdr:cNvSpPr/>
          </xdr:nvSpPr>
          <xdr:spPr bwMode="auto">
            <a:xfrm>
              <a:off x="0" y="0"/>
              <a:ext cx="0" cy="0"/>
            </a:xfrm>
            <a:prstGeom prst="rect">
              <a:avLst/>
            </a:prstGeom>
            <a:solidFill>
              <a:srgbClr val="969696" mc:Ignorable="a14" a14:legacySpreadsheetColorIndex="5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114</xdr:row>
          <xdr:rowOff>66675</xdr:rowOff>
        </xdr:from>
        <xdr:to>
          <xdr:col>9</xdr:col>
          <xdr:colOff>419100</xdr:colOff>
          <xdr:row>114</xdr:row>
          <xdr:rowOff>257175</xdr:rowOff>
        </xdr:to>
        <xdr:sp macro="" textlink="">
          <xdr:nvSpPr>
            <xdr:cNvPr id="1087" name="Option Button 63" hidden="1">
              <a:extLst>
                <a:ext uri="{63B3BB69-23CF-44E3-9099-C40C66FF867C}">
                  <a14:compatExt spid="_x0000_s1087"/>
                </a:ext>
              </a:extLst>
            </xdr:cNvPr>
            <xdr:cNvSpPr/>
          </xdr:nvSpPr>
          <xdr:spPr bwMode="auto">
            <a:xfrm>
              <a:off x="0" y="0"/>
              <a:ext cx="0" cy="0"/>
            </a:xfrm>
            <a:prstGeom prst="rect">
              <a:avLst/>
            </a:prstGeom>
            <a:solidFill>
              <a:srgbClr val="969696" mc:Ignorable="a14" a14:legacySpreadsheetColorIndex="5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228600</xdr:colOff>
          <xdr:row>115</xdr:row>
          <xdr:rowOff>57150</xdr:rowOff>
        </xdr:from>
        <xdr:to>
          <xdr:col>9</xdr:col>
          <xdr:colOff>419100</xdr:colOff>
          <xdr:row>115</xdr:row>
          <xdr:rowOff>247650</xdr:rowOff>
        </xdr:to>
        <xdr:sp macro="" textlink="">
          <xdr:nvSpPr>
            <xdr:cNvPr id="1088" name="Option Button 64" hidden="1">
              <a:extLst>
                <a:ext uri="{63B3BB69-23CF-44E3-9099-C40C66FF867C}">
                  <a14:compatExt spid="_x0000_s1088"/>
                </a:ext>
              </a:extLst>
            </xdr:cNvPr>
            <xdr:cNvSpPr/>
          </xdr:nvSpPr>
          <xdr:spPr bwMode="auto">
            <a:xfrm>
              <a:off x="0" y="0"/>
              <a:ext cx="0" cy="0"/>
            </a:xfrm>
            <a:prstGeom prst="rect">
              <a:avLst/>
            </a:prstGeom>
            <a:solidFill>
              <a:srgbClr val="969696" mc:Ignorable="a14" a14:legacySpreadsheetColorIndex="5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330049</xdr:colOff>
      <xdr:row>126</xdr:row>
      <xdr:rowOff>39686</xdr:rowOff>
    </xdr:from>
    <xdr:to>
      <xdr:col>6</xdr:col>
      <xdr:colOff>486173</xdr:colOff>
      <xdr:row>129</xdr:row>
      <xdr:rowOff>0</xdr:rowOff>
    </xdr:to>
    <xdr:sp macro="" textlink="">
      <xdr:nvSpPr>
        <xdr:cNvPr id="33" name="Zone de texte 2"/>
        <xdr:cNvSpPr txBox="1">
          <a:spLocks noChangeArrowheads="1"/>
        </xdr:cNvSpPr>
      </xdr:nvSpPr>
      <xdr:spPr bwMode="auto">
        <a:xfrm>
          <a:off x="330049" y="49351405"/>
          <a:ext cx="3638702" cy="929879"/>
        </a:xfrm>
        <a:prstGeom prst="rect">
          <a:avLst/>
        </a:prstGeom>
        <a:noFill/>
        <a:ln w="9525">
          <a:solidFill>
            <a:srgbClr val="FFFFFF"/>
          </a:solidFill>
          <a:miter lim="800000"/>
          <a:headEnd/>
          <a:tailEnd/>
        </a:ln>
      </xdr:spPr>
      <xdr:txBody>
        <a:bodyPr rot="0" vert="horz" wrap="square" lIns="91440" tIns="45720" rIns="91440" bIns="45720" anchor="t" anchorCtr="0" upright="1">
          <a:noAutofit/>
        </a:bodyPr>
        <a:lstStyle/>
        <a:p>
          <a:pPr>
            <a:spcAft>
              <a:spcPts val="0"/>
            </a:spcAft>
          </a:pPr>
          <a:r>
            <a:rPr lang="fr-FR" sz="1000" i="1">
              <a:effectLst/>
              <a:latin typeface="Times New Roman" panose="02020603050405020304" pitchFamily="18" charset="0"/>
              <a:ea typeface="Times New Roman" panose="02020603050405020304" pitchFamily="18" charset="0"/>
            </a:rPr>
            <a:t>Pour information,</a:t>
          </a:r>
          <a:r>
            <a:rPr lang="fr-FR" sz="1000" i="1" baseline="0">
              <a:effectLst/>
              <a:latin typeface="Times New Roman" panose="02020603050405020304" pitchFamily="18" charset="0"/>
              <a:ea typeface="Times New Roman" panose="02020603050405020304" pitchFamily="18" charset="0"/>
            </a:rPr>
            <a:t> tableau de correspondance Note sur 20 / Avis :</a:t>
          </a:r>
          <a:endParaRPr lang="fr-FR" sz="1000" i="1">
            <a:effectLst/>
            <a:latin typeface="Times New Roman" panose="02020603050405020304" pitchFamily="18" charset="0"/>
            <a:ea typeface="Times New Roman" panose="02020603050405020304" pitchFamily="18" charset="0"/>
          </a:endParaRPr>
        </a:p>
        <a:p>
          <a:pPr>
            <a:spcAft>
              <a:spcPts val="0"/>
            </a:spcAft>
          </a:pPr>
          <a:r>
            <a:rPr lang="fr-FR" sz="1000" i="1">
              <a:effectLst/>
              <a:latin typeface="Times New Roman" panose="02020603050405020304" pitchFamily="18" charset="0"/>
              <a:ea typeface="Times New Roman" panose="02020603050405020304" pitchFamily="18" charset="0"/>
              <a:sym typeface="Webdings" panose="05030102010509060703" pitchFamily="18" charset="2"/>
            </a:rPr>
            <a:t>-</a:t>
          </a:r>
          <a:r>
            <a:rPr lang="fr-FR" sz="1000" i="1" baseline="0">
              <a:effectLst/>
              <a:latin typeface="Times New Roman" panose="02020603050405020304" pitchFamily="18" charset="0"/>
              <a:ea typeface="Times New Roman" panose="02020603050405020304" pitchFamily="18" charset="0"/>
              <a:sym typeface="Webdings" panose="05030102010509060703" pitchFamily="18" charset="2"/>
            </a:rPr>
            <a:t> </a:t>
          </a:r>
          <a:r>
            <a:rPr lang="fr-FR" sz="1000" i="1">
              <a:effectLst/>
              <a:latin typeface="Times New Roman" panose="02020603050405020304" pitchFamily="18" charset="0"/>
              <a:ea typeface="Times New Roman" panose="02020603050405020304" pitchFamily="18" charset="0"/>
            </a:rPr>
            <a:t>16 ≤ note ≤ 20 correspond en général à un avis très favorable</a:t>
          </a:r>
        </a:p>
        <a:p>
          <a:pPr>
            <a:spcAft>
              <a:spcPts val="0"/>
            </a:spcAft>
          </a:pPr>
          <a:r>
            <a:rPr lang="fr-FR" sz="1000" i="1">
              <a:effectLst/>
              <a:latin typeface="Times New Roman" panose="02020603050405020304" pitchFamily="18" charset="0"/>
              <a:ea typeface="Times New Roman" panose="02020603050405020304" pitchFamily="18" charset="0"/>
            </a:rPr>
            <a:t>- 13 ≤ note &lt; 16 : avis favorable</a:t>
          </a:r>
        </a:p>
        <a:p>
          <a:pPr>
            <a:spcAft>
              <a:spcPts val="0"/>
            </a:spcAft>
          </a:pPr>
          <a:r>
            <a:rPr lang="fr-FR" sz="1000" i="1">
              <a:effectLst/>
              <a:latin typeface="Times New Roman" panose="02020603050405020304" pitchFamily="18" charset="0"/>
              <a:ea typeface="Times New Roman" panose="02020603050405020304" pitchFamily="18" charset="0"/>
            </a:rPr>
            <a:t>- 10 ≤ note &lt; 13 :  avis réservé</a:t>
          </a:r>
        </a:p>
        <a:p>
          <a:pPr>
            <a:spcAft>
              <a:spcPts val="0"/>
            </a:spcAft>
          </a:pPr>
          <a:r>
            <a:rPr lang="fr-FR" sz="1000" i="1">
              <a:effectLst/>
              <a:latin typeface="Times New Roman" panose="02020603050405020304" pitchFamily="18" charset="0"/>
              <a:ea typeface="Times New Roman" panose="02020603050405020304" pitchFamily="18" charset="0"/>
            </a:rPr>
            <a:t>-  note &lt; 10 : à rejeter.</a:t>
          </a:r>
        </a:p>
        <a:p>
          <a:pPr>
            <a:spcAft>
              <a:spcPts val="0"/>
            </a:spcAft>
          </a:pPr>
          <a:endParaRPr lang="fr-FR" sz="1000" i="1">
            <a:effectLst/>
            <a:latin typeface="Times New Roman" panose="02020603050405020304" pitchFamily="18" charset="0"/>
            <a:ea typeface="Times New Roman" panose="02020603050405020304" pitchFamily="18" charset="0"/>
          </a:endParaRPr>
        </a:p>
      </xdr:txBody>
    </xdr:sp>
    <xdr:clientData fLocksWithSheet="0"/>
  </xdr:twoCellAnchor>
  <mc:AlternateContent xmlns:mc="http://schemas.openxmlformats.org/markup-compatibility/2006">
    <mc:Choice xmlns:a14="http://schemas.microsoft.com/office/drawing/2010/main" Requires="a14">
      <xdr:twoCellAnchor editAs="oneCell">
        <xdr:from>
          <xdr:col>11</xdr:col>
          <xdr:colOff>190500</xdr:colOff>
          <xdr:row>24</xdr:row>
          <xdr:rowOff>190500</xdr:rowOff>
        </xdr:from>
        <xdr:to>
          <xdr:col>11</xdr:col>
          <xdr:colOff>409575</xdr:colOff>
          <xdr:row>24</xdr:row>
          <xdr:rowOff>419100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solidFill>
              <a:srgbClr val="FF0000" mc:Ignorable="a14" a14:legacySpreadsheetColorIndex="10"/>
            </a:solidFill>
            <a:ln w="9525">
              <a:solidFill>
                <a:srgbClr val="FF0000" mc:Ignorable="a14" a14:legacySpreadsheetColorIndex="1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24</xdr:row>
          <xdr:rowOff>180975</xdr:rowOff>
        </xdr:from>
        <xdr:to>
          <xdr:col>10</xdr:col>
          <xdr:colOff>409575</xdr:colOff>
          <xdr:row>24</xdr:row>
          <xdr:rowOff>419100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solidFill>
              <a:srgbClr val="969696" mc:Ignorable="a14" a14:legacySpreadsheetColorIndex="55"/>
            </a:solidFill>
            <a:ln w="9525">
              <a:solidFill>
                <a:srgbClr val="808080" mc:Ignorable="a14" a14:legacySpreadsheetColorIndex="23"/>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25</xdr:row>
          <xdr:rowOff>161925</xdr:rowOff>
        </xdr:from>
        <xdr:to>
          <xdr:col>11</xdr:col>
          <xdr:colOff>409575</xdr:colOff>
          <xdr:row>25</xdr:row>
          <xdr:rowOff>390525</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solidFill>
              <a:srgbClr val="FF0000" mc:Ignorable="a14" a14:legacySpreadsheetColorIndex="10"/>
            </a:solidFill>
            <a:ln w="9525">
              <a:solidFill>
                <a:srgbClr val="FF0000" mc:Ignorable="a14" a14:legacySpreadsheetColorIndex="1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25</xdr:row>
          <xdr:rowOff>152400</xdr:rowOff>
        </xdr:from>
        <xdr:to>
          <xdr:col>10</xdr:col>
          <xdr:colOff>409575</xdr:colOff>
          <xdr:row>25</xdr:row>
          <xdr:rowOff>390525</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solidFill>
              <a:srgbClr val="969696" mc:Ignorable="a14" a14:legacySpreadsheetColorIndex="55"/>
            </a:solidFill>
            <a:ln w="9525">
              <a:solidFill>
                <a:srgbClr val="808080" mc:Ignorable="a14" a14:legacySpreadsheetColorIndex="23"/>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26</xdr:row>
          <xdr:rowOff>514350</xdr:rowOff>
        </xdr:from>
        <xdr:to>
          <xdr:col>11</xdr:col>
          <xdr:colOff>409575</xdr:colOff>
          <xdr:row>26</xdr:row>
          <xdr:rowOff>742950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solidFill>
              <a:srgbClr val="FF0000" mc:Ignorable="a14" a14:legacySpreadsheetColorIndex="10"/>
            </a:solidFill>
            <a:ln w="9525">
              <a:solidFill>
                <a:srgbClr val="FF0000" mc:Ignorable="a14" a14:legacySpreadsheetColorIndex="1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26</xdr:row>
          <xdr:rowOff>504825</xdr:rowOff>
        </xdr:from>
        <xdr:to>
          <xdr:col>10</xdr:col>
          <xdr:colOff>409575</xdr:colOff>
          <xdr:row>26</xdr:row>
          <xdr:rowOff>742950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solidFill>
              <a:srgbClr val="969696" mc:Ignorable="a14" a14:legacySpreadsheetColorIndex="55"/>
            </a:solidFill>
            <a:ln w="9525">
              <a:solidFill>
                <a:srgbClr val="808080" mc:Ignorable="a14" a14:legacySpreadsheetColorIndex="23"/>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27</xdr:row>
          <xdr:rowOff>323850</xdr:rowOff>
        </xdr:from>
        <xdr:to>
          <xdr:col>11</xdr:col>
          <xdr:colOff>409575</xdr:colOff>
          <xdr:row>27</xdr:row>
          <xdr:rowOff>552450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solidFill>
              <a:srgbClr val="FF0000" mc:Ignorable="a14" a14:legacySpreadsheetColorIndex="10"/>
            </a:solidFill>
            <a:ln w="9525">
              <a:solidFill>
                <a:srgbClr val="FF0000" mc:Ignorable="a14" a14:legacySpreadsheetColorIndex="1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27</xdr:row>
          <xdr:rowOff>314325</xdr:rowOff>
        </xdr:from>
        <xdr:to>
          <xdr:col>10</xdr:col>
          <xdr:colOff>409575</xdr:colOff>
          <xdr:row>27</xdr:row>
          <xdr:rowOff>552450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solidFill>
              <a:srgbClr val="969696" mc:Ignorable="a14" a14:legacySpreadsheetColorIndex="55"/>
            </a:solidFill>
            <a:ln w="9525">
              <a:solidFill>
                <a:srgbClr val="808080" mc:Ignorable="a14" a14:legacySpreadsheetColorIndex="23"/>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28</xdr:row>
          <xdr:rowOff>180975</xdr:rowOff>
        </xdr:from>
        <xdr:to>
          <xdr:col>11</xdr:col>
          <xdr:colOff>409575</xdr:colOff>
          <xdr:row>28</xdr:row>
          <xdr:rowOff>409575</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solidFill>
              <a:srgbClr val="FF0000" mc:Ignorable="a14" a14:legacySpreadsheetColorIndex="10"/>
            </a:solidFill>
            <a:ln w="9525">
              <a:solidFill>
                <a:srgbClr val="FF0000" mc:Ignorable="a14" a14:legacySpreadsheetColorIndex="1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28</xdr:row>
          <xdr:rowOff>171450</xdr:rowOff>
        </xdr:from>
        <xdr:to>
          <xdr:col>10</xdr:col>
          <xdr:colOff>409575</xdr:colOff>
          <xdr:row>28</xdr:row>
          <xdr:rowOff>409575</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solidFill>
              <a:srgbClr val="969696" mc:Ignorable="a14" a14:legacySpreadsheetColorIndex="55"/>
            </a:solidFill>
            <a:ln w="9525">
              <a:solidFill>
                <a:srgbClr val="808080" mc:Ignorable="a14" a14:legacySpreadsheetColorIndex="23"/>
              </a:solidFill>
              <a:miter lim="800000"/>
              <a:headEnd/>
              <a:tailEnd/>
            </a:ln>
          </xdr:spPr>
        </xdr:sp>
        <xdr:clientData/>
      </xdr:twoCellAnchor>
    </mc:Choice>
    <mc:Fallback/>
  </mc:AlternateContent>
  <xdr:twoCellAnchor>
    <xdr:from>
      <xdr:col>19</xdr:col>
      <xdr:colOff>0</xdr:colOff>
      <xdr:row>56</xdr:row>
      <xdr:rowOff>0</xdr:rowOff>
    </xdr:from>
    <xdr:to>
      <xdr:col>23</xdr:col>
      <xdr:colOff>136758</xdr:colOff>
      <xdr:row>67</xdr:row>
      <xdr:rowOff>10991</xdr:rowOff>
    </xdr:to>
    <xdr:sp macro="" textlink="">
      <xdr:nvSpPr>
        <xdr:cNvPr id="41" name="ZoneTexte 40"/>
        <xdr:cNvSpPr txBox="1"/>
      </xdr:nvSpPr>
      <xdr:spPr>
        <a:xfrm>
          <a:off x="8617324" y="15800294"/>
          <a:ext cx="2557228" cy="2106491"/>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1200"/>
            <a:t>N.B. : </a:t>
          </a:r>
        </a:p>
        <a:p>
          <a:r>
            <a:rPr lang="fr-FR" sz="1200"/>
            <a:t>La</a:t>
          </a:r>
          <a:r>
            <a:rPr lang="fr-FR" sz="1200" baseline="0"/>
            <a:t> hauteur des </a:t>
          </a:r>
          <a:r>
            <a:rPr lang="fr-FR" sz="1200"/>
            <a:t>zones</a:t>
          </a:r>
          <a:r>
            <a:rPr lang="fr-FR" sz="1200" baseline="0"/>
            <a:t> de texte peuvent être redimensionnées</a:t>
          </a:r>
          <a:r>
            <a:rPr lang="fr-FR" sz="1200"/>
            <a:t> au besoin, soit :</a:t>
          </a:r>
        </a:p>
        <a:p>
          <a:r>
            <a:rPr lang="fr-FR" sz="1200"/>
            <a:t>- en agissant directement</a:t>
          </a:r>
          <a:r>
            <a:rPr lang="fr-FR" sz="1200" baseline="0"/>
            <a:t> sur les </a:t>
          </a:r>
          <a:r>
            <a:rPr lang="fr-FR" sz="1200" b="1" baseline="0"/>
            <a:t>poignées (glisser vers le haut/bas)</a:t>
          </a:r>
          <a:endParaRPr lang="fr-FR" sz="1200" b="1"/>
        </a:p>
        <a:p>
          <a:r>
            <a:rPr lang="fr-FR" sz="1200"/>
            <a:t>- ou</a:t>
          </a:r>
          <a:r>
            <a:rPr lang="fr-FR" sz="1200" baseline="0"/>
            <a:t> en</a:t>
          </a:r>
          <a:r>
            <a:rPr lang="fr-FR" sz="1200"/>
            <a:t> </a:t>
          </a:r>
          <a:r>
            <a:rPr lang="fr-FR" sz="1200" b="1"/>
            <a:t>insérant</a:t>
          </a:r>
          <a:r>
            <a:rPr lang="fr-FR" sz="1200" b="1" baseline="0"/>
            <a:t> des</a:t>
          </a:r>
          <a:r>
            <a:rPr lang="fr-FR" sz="1200" b="1"/>
            <a:t> lignes</a:t>
          </a:r>
          <a:r>
            <a:rPr lang="fr-FR" sz="1200" b="0"/>
            <a:t> au niveau de la zone</a:t>
          </a:r>
          <a:r>
            <a:rPr lang="fr-FR" sz="1200" b="0" baseline="0"/>
            <a:t> texte</a:t>
          </a:r>
          <a:endParaRPr lang="fr-FR" sz="1200" b="0"/>
        </a:p>
        <a:p>
          <a:r>
            <a:rPr lang="fr-FR" sz="1100" i="1">
              <a:solidFill>
                <a:srgbClr val="C00000"/>
              </a:solidFill>
            </a:rPr>
            <a:t>(clic droit sur numéro de</a:t>
          </a:r>
          <a:r>
            <a:rPr lang="fr-FR" sz="1100" i="1" baseline="0">
              <a:solidFill>
                <a:srgbClr val="C00000"/>
              </a:solidFill>
            </a:rPr>
            <a:t> ligne</a:t>
          </a:r>
          <a:r>
            <a:rPr lang="fr-FR" sz="1100" i="1">
              <a:solidFill>
                <a:srgbClr val="C00000"/>
              </a:solidFill>
            </a:rPr>
            <a:t> &gt; insertion &gt; puis Ctrl + Y pour</a:t>
          </a:r>
          <a:r>
            <a:rPr lang="fr-FR" sz="1100" i="1" baseline="0">
              <a:solidFill>
                <a:srgbClr val="C00000"/>
              </a:solidFill>
            </a:rPr>
            <a:t> répéter l'opération</a:t>
          </a:r>
          <a:r>
            <a:rPr lang="fr-FR" sz="1100" i="1">
              <a:solidFill>
                <a:srgbClr val="C00000"/>
              </a:solidFill>
            </a:rPr>
            <a:t>) </a:t>
          </a:r>
          <a:endParaRPr lang="fr-FR" sz="1200">
            <a:solidFill>
              <a:srgbClr val="C00000"/>
            </a:solidFill>
          </a:endParaRPr>
        </a:p>
      </xdr:txBody>
    </xdr:sp>
    <xdr:clientData/>
  </xdr:twoCellAnchor>
  <xdr:twoCellAnchor>
    <xdr:from>
      <xdr:col>20</xdr:col>
      <xdr:colOff>0</xdr:colOff>
      <xdr:row>219</xdr:row>
      <xdr:rowOff>0</xdr:rowOff>
    </xdr:from>
    <xdr:to>
      <xdr:col>24</xdr:col>
      <xdr:colOff>571500</xdr:colOff>
      <xdr:row>224</xdr:row>
      <xdr:rowOff>51892</xdr:rowOff>
    </xdr:to>
    <xdr:grpSp>
      <xdr:nvGrpSpPr>
        <xdr:cNvPr id="42" name="Groupe 41"/>
        <xdr:cNvGrpSpPr/>
      </xdr:nvGrpSpPr>
      <xdr:grpSpPr>
        <a:xfrm>
          <a:off x="9408583" y="50863500"/>
          <a:ext cx="3026834" cy="1004392"/>
          <a:chOff x="9733359" y="55480796"/>
          <a:chExt cx="2991971" cy="1160342"/>
        </a:xfrm>
      </xdr:grpSpPr>
      <xdr:pic>
        <xdr:nvPicPr>
          <xdr:cNvPr id="43" name="Image 42"/>
          <xdr:cNvPicPr>
            <a:picLocks noChangeAspect="1"/>
          </xdr:cNvPicPr>
        </xdr:nvPicPr>
        <xdr:blipFill>
          <a:blip xmlns:r="http://schemas.openxmlformats.org/officeDocument/2006/relationships" r:embed="rId2"/>
          <a:stretch>
            <a:fillRect/>
          </a:stretch>
        </xdr:blipFill>
        <xdr:spPr>
          <a:xfrm>
            <a:off x="9733359" y="56098281"/>
            <a:ext cx="1066667" cy="542857"/>
          </a:xfrm>
          <a:prstGeom prst="rect">
            <a:avLst/>
          </a:prstGeom>
        </xdr:spPr>
      </xdr:pic>
      <xdr:cxnSp macro="">
        <xdr:nvCxnSpPr>
          <xdr:cNvPr id="44" name="Connecteur droit avec flèche 43"/>
          <xdr:cNvCxnSpPr/>
        </xdr:nvCxnSpPr>
        <xdr:spPr>
          <a:xfrm>
            <a:off x="10398124" y="56266953"/>
            <a:ext cx="0" cy="267891"/>
          </a:xfrm>
          <a:prstGeom prst="straightConnector1">
            <a:avLst/>
          </a:prstGeom>
          <a:ln>
            <a:headEnd type="triangle"/>
            <a:tailEnd type="triangle"/>
          </a:ln>
        </xdr:spPr>
        <xdr:style>
          <a:lnRef idx="1">
            <a:schemeClr val="dk1"/>
          </a:lnRef>
          <a:fillRef idx="0">
            <a:schemeClr val="dk1"/>
          </a:fillRef>
          <a:effectRef idx="0">
            <a:schemeClr val="dk1"/>
          </a:effectRef>
          <a:fontRef idx="minor">
            <a:schemeClr val="tx1"/>
          </a:fontRef>
        </xdr:style>
      </xdr:cxnSp>
      <xdr:sp macro="" textlink="">
        <xdr:nvSpPr>
          <xdr:cNvPr id="45" name="ZoneTexte 44"/>
          <xdr:cNvSpPr txBox="1"/>
        </xdr:nvSpPr>
        <xdr:spPr>
          <a:xfrm>
            <a:off x="10787856" y="55480796"/>
            <a:ext cx="1937474" cy="9921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N.B : </a:t>
            </a:r>
          </a:p>
          <a:p>
            <a:r>
              <a:rPr lang="fr-FR" sz="1100"/>
              <a:t>Pour adapter la zone d'impression,</a:t>
            </a:r>
            <a:r>
              <a:rPr lang="fr-FR" sz="1100" baseline="0"/>
              <a:t> faites glisser la ligne de base bleue vers le bas</a:t>
            </a:r>
            <a:endParaRPr lang="fr-FR" sz="1100"/>
          </a:p>
        </xdr:txBody>
      </xdr:sp>
    </xdr:grpSp>
    <xdr:clientData/>
  </xdr:twoCellAnchor>
  <xdr:twoCellAnchor>
    <xdr:from>
      <xdr:col>19</xdr:col>
      <xdr:colOff>0</xdr:colOff>
      <xdr:row>133</xdr:row>
      <xdr:rowOff>0</xdr:rowOff>
    </xdr:from>
    <xdr:to>
      <xdr:col>23</xdr:col>
      <xdr:colOff>136758</xdr:colOff>
      <xdr:row>143</xdr:row>
      <xdr:rowOff>145461</xdr:rowOff>
    </xdr:to>
    <xdr:sp macro="" textlink="">
      <xdr:nvSpPr>
        <xdr:cNvPr id="46" name="ZoneTexte 45"/>
        <xdr:cNvSpPr txBox="1"/>
      </xdr:nvSpPr>
      <xdr:spPr>
        <a:xfrm>
          <a:off x="8617324" y="33965029"/>
          <a:ext cx="2557228" cy="2106491"/>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fr-FR" sz="1200"/>
            <a:t>N.B. : </a:t>
          </a:r>
        </a:p>
        <a:p>
          <a:r>
            <a:rPr lang="fr-FR" sz="1200"/>
            <a:t>La</a:t>
          </a:r>
          <a:r>
            <a:rPr lang="fr-FR" sz="1200" baseline="0"/>
            <a:t> hauteur des </a:t>
          </a:r>
          <a:r>
            <a:rPr lang="fr-FR" sz="1200"/>
            <a:t>zones</a:t>
          </a:r>
          <a:r>
            <a:rPr lang="fr-FR" sz="1200" baseline="0"/>
            <a:t> de texte peuvent être redimensionnées</a:t>
          </a:r>
          <a:r>
            <a:rPr lang="fr-FR" sz="1200"/>
            <a:t> au besoin, soit :</a:t>
          </a:r>
        </a:p>
        <a:p>
          <a:r>
            <a:rPr lang="fr-FR" sz="1200"/>
            <a:t>- en agissant directement</a:t>
          </a:r>
          <a:r>
            <a:rPr lang="fr-FR" sz="1200" baseline="0"/>
            <a:t> sur les </a:t>
          </a:r>
          <a:r>
            <a:rPr lang="fr-FR" sz="1200" b="1" baseline="0"/>
            <a:t>poignées (glisser vers le haut/bas)</a:t>
          </a:r>
          <a:endParaRPr lang="fr-FR" sz="1200" b="1"/>
        </a:p>
        <a:p>
          <a:r>
            <a:rPr lang="fr-FR" sz="1200"/>
            <a:t>- ou</a:t>
          </a:r>
          <a:r>
            <a:rPr lang="fr-FR" sz="1200" baseline="0"/>
            <a:t> en</a:t>
          </a:r>
          <a:r>
            <a:rPr lang="fr-FR" sz="1200"/>
            <a:t> </a:t>
          </a:r>
          <a:r>
            <a:rPr lang="fr-FR" sz="1200" b="1"/>
            <a:t>insérant</a:t>
          </a:r>
          <a:r>
            <a:rPr lang="fr-FR" sz="1200" b="1" baseline="0"/>
            <a:t> des</a:t>
          </a:r>
          <a:r>
            <a:rPr lang="fr-FR" sz="1200" b="1"/>
            <a:t> lignes</a:t>
          </a:r>
          <a:r>
            <a:rPr lang="fr-FR" sz="1200" b="0"/>
            <a:t> au niveau de la zone</a:t>
          </a:r>
          <a:r>
            <a:rPr lang="fr-FR" sz="1200" b="0" baseline="0"/>
            <a:t> texte</a:t>
          </a:r>
          <a:endParaRPr lang="fr-FR" sz="1200" b="0"/>
        </a:p>
        <a:p>
          <a:r>
            <a:rPr lang="fr-FR" sz="1100" i="1">
              <a:solidFill>
                <a:srgbClr val="C00000"/>
              </a:solidFill>
            </a:rPr>
            <a:t>(clic droit sur numéro de</a:t>
          </a:r>
          <a:r>
            <a:rPr lang="fr-FR" sz="1100" i="1" baseline="0">
              <a:solidFill>
                <a:srgbClr val="C00000"/>
              </a:solidFill>
            </a:rPr>
            <a:t> ligne</a:t>
          </a:r>
          <a:r>
            <a:rPr lang="fr-FR" sz="1100" i="1">
              <a:solidFill>
                <a:srgbClr val="C00000"/>
              </a:solidFill>
            </a:rPr>
            <a:t> &gt; insertion &gt; puis Ctrl + Y pour</a:t>
          </a:r>
          <a:r>
            <a:rPr lang="fr-FR" sz="1100" i="1" baseline="0">
              <a:solidFill>
                <a:srgbClr val="C00000"/>
              </a:solidFill>
            </a:rPr>
            <a:t> répéter l'opération</a:t>
          </a:r>
          <a:r>
            <a:rPr lang="fr-FR" sz="1100" i="1">
              <a:solidFill>
                <a:srgbClr val="C00000"/>
              </a:solidFill>
            </a:rPr>
            <a:t>) </a:t>
          </a:r>
          <a:endParaRPr lang="fr-FR" sz="1200">
            <a:solidFill>
              <a:srgbClr val="C00000"/>
            </a:solidFill>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1.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hyperlink" Target="http://www.inahta.org/" TargetMode="External"/><Relationship Id="rId16" Type="http://schemas.openxmlformats.org/officeDocument/2006/relationships/ctrlProp" Target="../ctrlProps/ctrlProp11.xml"/><Relationship Id="rId20" Type="http://schemas.openxmlformats.org/officeDocument/2006/relationships/ctrlProp" Target="../ctrlProps/ctrlProp15.xml"/><Relationship Id="rId1" Type="http://schemas.openxmlformats.org/officeDocument/2006/relationships/hyperlink" Target="https://www.medicalcountermeasures.gov/trl/integrated-trls/"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pageSetUpPr fitToPage="1"/>
  </sheetPr>
  <dimension ref="A1:V305"/>
  <sheetViews>
    <sheetView showGridLines="0" tabSelected="1" view="pageBreakPreview" zoomScale="90" zoomScaleNormal="90" zoomScaleSheetLayoutView="90" workbookViewId="0">
      <selection activeCell="U19" sqref="U19"/>
    </sheetView>
  </sheetViews>
  <sheetFormatPr baseColWidth="10" defaultColWidth="9.140625" defaultRowHeight="15" outlineLevelCol="1"/>
  <cols>
    <col min="1" max="1" width="5.140625" customWidth="1"/>
    <col min="2" max="2" width="9.28515625" customWidth="1"/>
    <col min="3" max="3" width="10.5703125" customWidth="1"/>
    <col min="9" max="9" width="10.85546875" customWidth="1"/>
    <col min="10" max="10" width="7.7109375" customWidth="1"/>
    <col min="12" max="12" width="9.5703125" bestFit="1" customWidth="1"/>
    <col min="13" max="13" width="14.28515625" style="91" customWidth="1"/>
    <col min="14" max="18" width="14.28515625" hidden="1" customWidth="1" outlineLevel="1"/>
    <col min="19" max="19" width="9.140625" collapsed="1"/>
  </cols>
  <sheetData>
    <row r="1" spans="1:17" ht="20.25">
      <c r="A1" s="134" t="s">
        <v>75</v>
      </c>
      <c r="B1" s="2"/>
      <c r="C1" s="2"/>
      <c r="D1" s="2"/>
      <c r="E1" s="2"/>
      <c r="F1" s="2"/>
      <c r="G1" s="2"/>
      <c r="H1" s="2"/>
      <c r="I1" s="2"/>
      <c r="J1" s="2"/>
      <c r="K1" s="2"/>
      <c r="L1" s="2"/>
      <c r="N1" s="97"/>
      <c r="O1" s="97"/>
      <c r="P1" s="97"/>
      <c r="Q1" s="121"/>
    </row>
    <row r="2" spans="1:17" ht="20.25">
      <c r="A2" s="134" t="s">
        <v>47</v>
      </c>
      <c r="B2" s="2"/>
      <c r="C2" s="2"/>
      <c r="D2" s="2"/>
      <c r="E2" s="2"/>
      <c r="F2" s="2"/>
      <c r="G2" s="2"/>
      <c r="H2" s="2"/>
      <c r="I2" s="2"/>
      <c r="J2" s="2"/>
      <c r="K2" s="2"/>
      <c r="L2" s="2"/>
      <c r="N2" s="97"/>
      <c r="O2" s="97"/>
      <c r="P2" s="97"/>
      <c r="Q2" s="121"/>
    </row>
    <row r="3" spans="1:17" ht="19.5">
      <c r="A3" s="1"/>
      <c r="B3" s="2"/>
      <c r="C3" s="2"/>
      <c r="D3" s="2"/>
      <c r="E3" s="2"/>
      <c r="F3" s="2"/>
      <c r="G3" s="2"/>
      <c r="H3" s="2"/>
      <c r="I3" s="2"/>
      <c r="J3" s="2"/>
      <c r="K3" s="2"/>
      <c r="L3" s="2"/>
      <c r="N3" s="97"/>
      <c r="O3" s="97"/>
      <c r="P3" s="97"/>
      <c r="Q3" s="121"/>
    </row>
    <row r="4" spans="1:17" ht="18">
      <c r="A4" s="3"/>
      <c r="B4" s="2"/>
      <c r="C4" s="2"/>
      <c r="D4" s="2"/>
      <c r="E4" s="2"/>
      <c r="F4" s="2"/>
      <c r="G4" s="2"/>
      <c r="H4" s="2"/>
      <c r="I4" s="2"/>
      <c r="J4" s="2"/>
      <c r="K4" s="2"/>
      <c r="L4" s="2"/>
      <c r="N4" s="97"/>
      <c r="O4" s="97"/>
      <c r="P4" s="97"/>
      <c r="Q4" s="121"/>
    </row>
    <row r="5" spans="1:17">
      <c r="N5" s="97"/>
      <c r="O5" s="97"/>
      <c r="P5" s="97"/>
      <c r="Q5" s="121"/>
    </row>
    <row r="6" spans="1:17" ht="20.25" customHeight="1">
      <c r="B6" s="4" t="s">
        <v>3</v>
      </c>
      <c r="D6" s="145"/>
      <c r="E6" s="145"/>
      <c r="F6" s="145"/>
      <c r="G6" s="145"/>
      <c r="H6" s="145"/>
      <c r="J6" s="73"/>
      <c r="K6" s="73"/>
      <c r="L6" s="73"/>
      <c r="N6" s="97"/>
      <c r="O6" s="97"/>
      <c r="P6" s="97"/>
      <c r="Q6" s="121"/>
    </row>
    <row r="7" spans="1:17">
      <c r="J7" s="73"/>
      <c r="K7" s="73"/>
      <c r="L7" s="73"/>
      <c r="N7" s="97"/>
      <c r="O7" s="97"/>
      <c r="P7" s="97"/>
      <c r="Q7" s="121"/>
    </row>
    <row r="8" spans="1:17" ht="15" customHeight="1">
      <c r="B8" s="4" t="s">
        <v>4</v>
      </c>
      <c r="D8" s="157"/>
      <c r="E8" s="157"/>
      <c r="F8" s="157"/>
      <c r="G8" s="157"/>
      <c r="H8" s="157"/>
      <c r="I8" s="157"/>
      <c r="J8" s="157"/>
      <c r="K8" s="157"/>
      <c r="L8" s="157"/>
      <c r="N8" s="97"/>
      <c r="O8" s="97"/>
      <c r="P8" s="97"/>
      <c r="Q8" s="121"/>
    </row>
    <row r="9" spans="1:17" s="73" customFormat="1">
      <c r="B9" s="4"/>
      <c r="D9" s="157"/>
      <c r="E9" s="157"/>
      <c r="F9" s="157"/>
      <c r="G9" s="157"/>
      <c r="H9" s="157"/>
      <c r="I9" s="157"/>
      <c r="J9" s="157"/>
      <c r="K9" s="157"/>
      <c r="L9" s="157"/>
      <c r="M9" s="91"/>
      <c r="N9" s="97"/>
      <c r="O9" s="97"/>
      <c r="P9" s="97"/>
      <c r="Q9" s="121"/>
    </row>
    <row r="10" spans="1:17">
      <c r="D10" s="157"/>
      <c r="E10" s="157"/>
      <c r="F10" s="157"/>
      <c r="G10" s="157"/>
      <c r="H10" s="157"/>
      <c r="I10" s="157"/>
      <c r="J10" s="157"/>
      <c r="K10" s="157"/>
      <c r="L10" s="157"/>
      <c r="N10" s="97"/>
      <c r="O10" s="97"/>
      <c r="P10" s="97"/>
      <c r="Q10" s="121"/>
    </row>
    <row r="11" spans="1:17" s="73" customFormat="1">
      <c r="D11" s="157"/>
      <c r="E11" s="157"/>
      <c r="F11" s="157"/>
      <c r="G11" s="157"/>
      <c r="H11" s="157"/>
      <c r="I11" s="157"/>
      <c r="J11" s="157"/>
      <c r="K11" s="157"/>
      <c r="L11" s="157"/>
      <c r="M11" s="91"/>
      <c r="N11" s="97"/>
      <c r="O11" s="97"/>
      <c r="P11" s="97"/>
      <c r="Q11" s="121"/>
    </row>
    <row r="12" spans="1:17">
      <c r="D12" s="157"/>
      <c r="E12" s="157"/>
      <c r="F12" s="157"/>
      <c r="G12" s="157"/>
      <c r="H12" s="157"/>
      <c r="I12" s="157"/>
      <c r="J12" s="157"/>
      <c r="K12" s="157"/>
      <c r="L12" s="157"/>
      <c r="N12" s="97"/>
      <c r="O12" s="97"/>
      <c r="P12" s="97"/>
      <c r="Q12" s="121"/>
    </row>
    <row r="13" spans="1:17">
      <c r="N13" s="97"/>
      <c r="O13" s="97"/>
      <c r="P13" s="97"/>
      <c r="Q13" s="121"/>
    </row>
    <row r="14" spans="1:17">
      <c r="B14" s="26" t="s">
        <v>76</v>
      </c>
      <c r="C14" s="2"/>
      <c r="D14" s="2"/>
      <c r="E14" s="2"/>
      <c r="F14" s="2"/>
      <c r="G14" s="6"/>
      <c r="H14" s="6" t="s">
        <v>5</v>
      </c>
      <c r="I14" s="2"/>
      <c r="J14" s="2"/>
      <c r="K14" s="2"/>
      <c r="L14" s="2"/>
      <c r="M14" s="121" t="str">
        <f>IF(COUNTIF(N14:O14,TRUE)=2,"Erreur","")</f>
        <v/>
      </c>
      <c r="N14" s="97" t="b">
        <v>0</v>
      </c>
      <c r="O14" s="97" t="b">
        <v>0</v>
      </c>
      <c r="P14" s="97"/>
      <c r="Q14" s="121" t="str">
        <f>IF(M14&lt;&gt;"",1,"")</f>
        <v/>
      </c>
    </row>
    <row r="15" spans="1:17" ht="15.75" customHeight="1">
      <c r="B15" s="65" t="str">
        <f>IF(AND(J128&lt;&gt;"",N14=FALSE,O14=FALSE),"Merci de cocher le type d'évaluation ⤴","")</f>
        <v>Merci de cocher le type d'évaluation ⤴</v>
      </c>
      <c r="C15" s="2"/>
      <c r="D15" s="2"/>
      <c r="E15" s="2"/>
      <c r="F15" s="2"/>
      <c r="G15" s="65" t="str">
        <f>IF(AND(J128&lt;&gt;"",N14=FALSE,O14=FALSE),"Merci de cocher le type d'évaluation       ⤴","")</f>
        <v>Merci de cocher le type d'évaluation       ⤴</v>
      </c>
      <c r="H15" s="2"/>
      <c r="I15" s="2"/>
      <c r="J15" s="2"/>
      <c r="K15" s="2"/>
      <c r="L15" s="2"/>
      <c r="N15" s="97"/>
      <c r="O15" s="97"/>
      <c r="P15" s="97"/>
      <c r="Q15" s="121">
        <f>IF(G15&lt;&gt;"",1,"")</f>
        <v>1</v>
      </c>
    </row>
    <row r="16" spans="1:17" s="73" customFormat="1" ht="15.75" customHeight="1">
      <c r="B16" s="65"/>
      <c r="C16" s="2"/>
      <c r="D16" s="2"/>
      <c r="E16" s="2"/>
      <c r="F16" s="2"/>
      <c r="G16" s="65"/>
      <c r="H16" s="2"/>
      <c r="I16" s="2"/>
      <c r="J16" s="2"/>
      <c r="K16" s="2"/>
      <c r="L16" s="2"/>
      <c r="M16" s="91"/>
      <c r="N16" s="97"/>
      <c r="O16" s="97"/>
      <c r="P16" s="97"/>
      <c r="Q16" s="121"/>
    </row>
    <row r="17" spans="2:18" ht="24" customHeight="1">
      <c r="B17" s="146" t="str">
        <f>IF(J125&lt;&gt;"","Récap. LI éval"&amp;IF(N14=TRUE,"_S :",IF(O14=TRUE,"_M :",""))&amp;" "&amp;J125&amp;K125&amp;" "&amp;J128&amp; " - " &amp;J129&amp;IF(AND(COUNTIF(J125,"&gt;0")=1,COUNTIF(N24:O30,TRUE)&lt;COUNTA(O24:O30))," | recevabilité -&gt; case(s) non cochée(s)","") &amp; IF(SUM(Q1:Q131)&gt;=1, " ▶ " &amp; SUM(Q1:Q131) &amp; " anomalie(s) à corriger",""),"")</f>
        <v/>
      </c>
      <c r="C17" s="146"/>
      <c r="D17" s="146"/>
      <c r="E17" s="146"/>
      <c r="F17" s="146"/>
      <c r="G17" s="146"/>
      <c r="H17" s="146"/>
      <c r="I17" s="146"/>
      <c r="J17" s="146"/>
      <c r="K17" s="146"/>
      <c r="L17" s="146"/>
      <c r="N17" s="97"/>
      <c r="O17" s="97"/>
      <c r="P17" s="97"/>
      <c r="Q17" s="121"/>
    </row>
    <row r="18" spans="2:18">
      <c r="B18" s="5" t="s">
        <v>48</v>
      </c>
      <c r="C18" s="2"/>
      <c r="D18" s="2"/>
      <c r="E18" s="2"/>
      <c r="F18" s="2"/>
      <c r="G18" s="2"/>
      <c r="H18" s="2"/>
      <c r="I18" s="2"/>
      <c r="J18" s="2"/>
      <c r="K18" s="2"/>
      <c r="L18" s="2"/>
      <c r="N18" s="97"/>
      <c r="O18" s="97"/>
      <c r="P18" s="97"/>
      <c r="Q18" s="121"/>
    </row>
    <row r="19" spans="2:18">
      <c r="B19" s="74"/>
      <c r="C19" s="75"/>
      <c r="D19" s="75"/>
      <c r="E19" s="75"/>
      <c r="F19" s="75"/>
      <c r="G19" s="75"/>
      <c r="H19" s="75"/>
      <c r="I19" s="75"/>
      <c r="J19" s="75"/>
      <c r="K19" s="75"/>
      <c r="L19" s="75"/>
      <c r="N19" s="97"/>
      <c r="O19" s="97"/>
      <c r="P19" s="97"/>
      <c r="Q19" s="121"/>
    </row>
    <row r="20" spans="2:18" s="73" customFormat="1">
      <c r="B20" s="74"/>
      <c r="C20" s="75"/>
      <c r="D20" s="75"/>
      <c r="E20" s="75"/>
      <c r="F20" s="75"/>
      <c r="G20" s="75"/>
      <c r="H20" s="75"/>
      <c r="I20" s="75"/>
      <c r="J20" s="75"/>
      <c r="K20" s="75"/>
      <c r="L20" s="75"/>
      <c r="M20" s="91"/>
      <c r="N20" s="97"/>
      <c r="O20" s="97"/>
      <c r="P20" s="97"/>
      <c r="Q20" s="121"/>
    </row>
    <row r="21" spans="2:18" ht="30" customHeight="1">
      <c r="B21" s="7" t="s">
        <v>6</v>
      </c>
      <c r="C21" s="8"/>
      <c r="D21" s="8"/>
      <c r="E21" s="8"/>
      <c r="F21" s="8"/>
      <c r="G21" s="8"/>
      <c r="H21" s="8"/>
      <c r="I21" s="8"/>
      <c r="J21" s="8"/>
      <c r="K21" s="8"/>
      <c r="L21" s="8"/>
      <c r="N21" s="97"/>
      <c r="O21" s="97"/>
      <c r="P21" s="97"/>
      <c r="Q21" s="121"/>
    </row>
    <row r="22" spans="2:18" ht="15.75" thickBot="1">
      <c r="N22" s="97"/>
      <c r="O22" s="97"/>
      <c r="P22" s="97"/>
      <c r="Q22" s="121"/>
    </row>
    <row r="23" spans="2:18" ht="18">
      <c r="B23" s="9" t="s">
        <v>42</v>
      </c>
      <c r="C23" s="10"/>
      <c r="D23" s="10"/>
      <c r="E23" s="10"/>
      <c r="F23" s="10"/>
      <c r="G23" s="10"/>
      <c r="H23" s="10"/>
      <c r="I23" s="10"/>
      <c r="J23" s="11"/>
      <c r="K23" s="104" t="s">
        <v>0</v>
      </c>
      <c r="L23" s="57" t="s">
        <v>1</v>
      </c>
      <c r="M23" s="122"/>
      <c r="N23" s="99" t="s">
        <v>0</v>
      </c>
      <c r="O23" s="99" t="s">
        <v>1</v>
      </c>
      <c r="P23" s="99" t="s">
        <v>2</v>
      </c>
      <c r="Q23" s="91"/>
      <c r="R23" s="98"/>
    </row>
    <row r="24" spans="2:18" ht="45" customHeight="1">
      <c r="B24" s="158" t="s">
        <v>67</v>
      </c>
      <c r="C24" s="159"/>
      <c r="D24" s="159"/>
      <c r="E24" s="159"/>
      <c r="F24" s="159"/>
      <c r="G24" s="159"/>
      <c r="H24" s="159"/>
      <c r="I24" s="159"/>
      <c r="J24" s="160"/>
      <c r="K24" s="101"/>
      <c r="L24" s="12"/>
      <c r="M24" s="123" t="str">
        <f>IF(COUNTIF(N24:P24,TRUE)=2,"Erreur","")</f>
        <v/>
      </c>
      <c r="N24" s="98" t="b">
        <v>0</v>
      </c>
      <c r="O24" s="98" t="b">
        <v>0</v>
      </c>
      <c r="P24" s="98"/>
      <c r="Q24" s="121" t="str">
        <f t="shared" ref="Q24:Q54" si="0">IF(M24&lt;&gt;"",1,"")</f>
        <v/>
      </c>
    </row>
    <row r="25" spans="2:18" s="73" customFormat="1" ht="45" customHeight="1">
      <c r="B25" s="158" t="s">
        <v>61</v>
      </c>
      <c r="C25" s="159"/>
      <c r="D25" s="159"/>
      <c r="E25" s="159"/>
      <c r="F25" s="159"/>
      <c r="G25" s="159"/>
      <c r="H25" s="159"/>
      <c r="I25" s="159"/>
      <c r="J25" s="160"/>
      <c r="K25" s="56"/>
      <c r="L25" s="103"/>
      <c r="M25" s="123" t="str">
        <f t="shared" ref="M25:M30" si="1">IF(COUNTIF(N25:P25,TRUE)=2,"Erreur","")</f>
        <v/>
      </c>
      <c r="N25" s="98" t="b">
        <v>0</v>
      </c>
      <c r="O25" s="98" t="b">
        <v>0</v>
      </c>
      <c r="P25" s="98"/>
      <c r="Q25" s="121"/>
    </row>
    <row r="26" spans="2:18" s="73" customFormat="1" ht="45" customHeight="1">
      <c r="B26" s="158" t="s">
        <v>62</v>
      </c>
      <c r="C26" s="159"/>
      <c r="D26" s="159"/>
      <c r="E26" s="159"/>
      <c r="F26" s="159"/>
      <c r="G26" s="159"/>
      <c r="H26" s="159"/>
      <c r="I26" s="159"/>
      <c r="J26" s="160"/>
      <c r="K26" s="56"/>
      <c r="L26" s="103"/>
      <c r="M26" s="123" t="str">
        <f t="shared" si="1"/>
        <v/>
      </c>
      <c r="N26" s="98" t="b">
        <v>0</v>
      </c>
      <c r="O26" s="98" t="b">
        <v>0</v>
      </c>
      <c r="P26" s="98"/>
      <c r="Q26" s="121"/>
    </row>
    <row r="27" spans="2:18" s="73" customFormat="1" ht="99.75" customHeight="1">
      <c r="B27" s="164" t="s">
        <v>63</v>
      </c>
      <c r="C27" s="165"/>
      <c r="D27" s="165"/>
      <c r="E27" s="165"/>
      <c r="F27" s="165"/>
      <c r="G27" s="165"/>
      <c r="H27" s="165"/>
      <c r="I27" s="165"/>
      <c r="J27" s="166"/>
      <c r="K27" s="56"/>
      <c r="L27" s="103"/>
      <c r="M27" s="123" t="str">
        <f t="shared" si="1"/>
        <v/>
      </c>
      <c r="N27" s="98" t="b">
        <v>0</v>
      </c>
      <c r="O27" s="98" t="b">
        <v>0</v>
      </c>
      <c r="P27" s="98"/>
      <c r="Q27" s="121"/>
    </row>
    <row r="28" spans="2:18" s="73" customFormat="1" ht="61.5" customHeight="1">
      <c r="B28" s="158" t="s">
        <v>64</v>
      </c>
      <c r="C28" s="159"/>
      <c r="D28" s="159"/>
      <c r="E28" s="159"/>
      <c r="F28" s="159"/>
      <c r="G28" s="159"/>
      <c r="H28" s="159"/>
      <c r="I28" s="159"/>
      <c r="J28" s="160"/>
      <c r="K28" s="56"/>
      <c r="L28" s="103"/>
      <c r="M28" s="123" t="str">
        <f t="shared" si="1"/>
        <v/>
      </c>
      <c r="N28" s="98" t="b">
        <v>0</v>
      </c>
      <c r="O28" s="98" t="b">
        <v>0</v>
      </c>
      <c r="P28" s="98"/>
      <c r="Q28" s="121"/>
    </row>
    <row r="29" spans="2:18" s="73" customFormat="1" ht="45" customHeight="1">
      <c r="B29" s="158" t="s">
        <v>66</v>
      </c>
      <c r="C29" s="159"/>
      <c r="D29" s="159"/>
      <c r="E29" s="159"/>
      <c r="F29" s="159"/>
      <c r="G29" s="159"/>
      <c r="H29" s="159"/>
      <c r="I29" s="159"/>
      <c r="J29" s="160"/>
      <c r="K29" s="56"/>
      <c r="L29" s="103"/>
      <c r="M29" s="123" t="str">
        <f t="shared" si="1"/>
        <v/>
      </c>
      <c r="N29" s="98" t="b">
        <v>0</v>
      </c>
      <c r="O29" s="98" t="b">
        <v>0</v>
      </c>
      <c r="P29" s="98"/>
      <c r="Q29" s="121"/>
    </row>
    <row r="30" spans="2:18" ht="45" customHeight="1" thickBot="1">
      <c r="B30" s="161" t="s">
        <v>65</v>
      </c>
      <c r="C30" s="162"/>
      <c r="D30" s="162"/>
      <c r="E30" s="162"/>
      <c r="F30" s="162"/>
      <c r="G30" s="162"/>
      <c r="H30" s="162"/>
      <c r="I30" s="162"/>
      <c r="J30" s="163"/>
      <c r="K30" s="16"/>
      <c r="L30" s="15"/>
      <c r="M30" s="123" t="str">
        <f t="shared" si="1"/>
        <v/>
      </c>
      <c r="N30" s="98" t="b">
        <v>0</v>
      </c>
      <c r="O30" s="98" t="b">
        <v>0</v>
      </c>
      <c r="P30" s="98"/>
      <c r="Q30" s="121" t="str">
        <f t="shared" si="0"/>
        <v/>
      </c>
    </row>
    <row r="31" spans="2:18">
      <c r="B31" s="149" t="str">
        <f>IF(AND(IF(J125&lt;&gt;"",COUNTIF(N24:P30,TRUE)&lt;COUNTA(N24:N30))),"Merci d'évaluer tous les items","")</f>
        <v/>
      </c>
      <c r="C31" s="149"/>
      <c r="D31" s="149"/>
      <c r="E31" s="149"/>
      <c r="F31" s="149"/>
      <c r="G31" s="149"/>
      <c r="H31" s="149"/>
      <c r="I31" s="149"/>
      <c r="J31" s="73"/>
      <c r="K31" s="102" t="str">
        <f>IF(COUNTIF(O23:O30,TRUE)&gt;0,"LI à rejeter","")</f>
        <v/>
      </c>
      <c r="L31" s="77"/>
      <c r="M31" s="114"/>
      <c r="N31" s="97"/>
      <c r="O31" s="97"/>
      <c r="P31" s="97"/>
      <c r="Q31" s="121" t="str">
        <f>IF(B31&lt;&gt;"",1,"")</f>
        <v/>
      </c>
    </row>
    <row r="32" spans="2:18" ht="11.25" customHeight="1">
      <c r="B32" s="63"/>
      <c r="C32" s="63"/>
      <c r="D32" s="63"/>
      <c r="E32" s="63"/>
      <c r="F32" s="63"/>
      <c r="G32" s="63"/>
      <c r="H32" s="63"/>
      <c r="I32" s="63"/>
      <c r="J32" s="73"/>
      <c r="K32" s="129" t="str">
        <f>IF(COUNTIF(O23:O30,TRUE)&gt;0,"↪ continuez l'évaluation","")</f>
        <v/>
      </c>
      <c r="L32" s="129"/>
      <c r="M32" s="114"/>
      <c r="N32" s="97"/>
      <c r="O32" s="97"/>
      <c r="P32" s="97"/>
      <c r="Q32" s="121" t="str">
        <f t="shared" si="0"/>
        <v/>
      </c>
    </row>
    <row r="33" spans="2:17">
      <c r="B33" s="21" t="s">
        <v>50</v>
      </c>
      <c r="C33" s="2"/>
      <c r="D33" s="2"/>
      <c r="E33" s="2"/>
      <c r="F33" s="2"/>
      <c r="G33" s="2"/>
      <c r="H33" s="2"/>
      <c r="I33" s="2"/>
      <c r="J33" s="2"/>
      <c r="K33" s="2"/>
      <c r="L33" s="2"/>
      <c r="N33" s="97"/>
      <c r="O33" s="97"/>
      <c r="P33" s="97"/>
      <c r="Q33" s="121" t="str">
        <f t="shared" si="0"/>
        <v/>
      </c>
    </row>
    <row r="34" spans="2:17" s="73" customFormat="1">
      <c r="B34" s="133" t="s">
        <v>71</v>
      </c>
      <c r="C34" s="2"/>
      <c r="D34" s="2"/>
      <c r="E34" s="2"/>
      <c r="F34" s="2"/>
      <c r="G34" s="2"/>
      <c r="H34" s="2"/>
      <c r="I34" s="2"/>
      <c r="J34" s="2"/>
      <c r="K34" s="2"/>
      <c r="L34" s="2"/>
      <c r="M34" s="91"/>
      <c r="N34" s="97"/>
      <c r="O34" s="97"/>
      <c r="P34" s="97"/>
      <c r="Q34" s="121"/>
    </row>
    <row r="35" spans="2:17" s="73" customFormat="1">
      <c r="B35" s="132"/>
      <c r="C35" s="2"/>
      <c r="D35" s="2"/>
      <c r="E35" s="2"/>
      <c r="F35" s="2"/>
      <c r="G35" s="2"/>
      <c r="H35" s="2"/>
      <c r="I35" s="2"/>
      <c r="J35" s="2"/>
      <c r="K35" s="2"/>
      <c r="L35" s="2"/>
      <c r="M35" s="91"/>
      <c r="N35" s="97"/>
      <c r="O35" s="97"/>
      <c r="P35" s="97"/>
      <c r="Q35" s="121"/>
    </row>
    <row r="36" spans="2:17" s="73" customFormat="1" ht="15" customHeight="1">
      <c r="B36" s="167" t="s">
        <v>70</v>
      </c>
      <c r="C36" s="167"/>
      <c r="D36" s="167"/>
      <c r="E36" s="167"/>
      <c r="F36" s="167"/>
      <c r="G36" s="167"/>
      <c r="H36" s="167"/>
      <c r="I36" s="167"/>
      <c r="J36" s="167"/>
      <c r="K36" s="167"/>
      <c r="L36" s="167"/>
      <c r="M36" s="91"/>
      <c r="N36" s="97"/>
      <c r="O36" s="97"/>
      <c r="P36" s="97"/>
      <c r="Q36" s="121"/>
    </row>
    <row r="37" spans="2:17" s="73" customFormat="1">
      <c r="B37" s="167"/>
      <c r="C37" s="167"/>
      <c r="D37" s="167"/>
      <c r="E37" s="167"/>
      <c r="F37" s="167"/>
      <c r="G37" s="167"/>
      <c r="H37" s="167"/>
      <c r="I37" s="167"/>
      <c r="J37" s="167"/>
      <c r="K37" s="167"/>
      <c r="L37" s="167"/>
      <c r="M37" s="91"/>
      <c r="N37" s="97"/>
      <c r="O37" s="97"/>
      <c r="P37" s="97"/>
      <c r="Q37" s="121"/>
    </row>
    <row r="38" spans="2:17" s="73" customFormat="1">
      <c r="B38" s="167"/>
      <c r="C38" s="167"/>
      <c r="D38" s="167"/>
      <c r="E38" s="167"/>
      <c r="F38" s="167"/>
      <c r="G38" s="167"/>
      <c r="H38" s="167"/>
      <c r="I38" s="167"/>
      <c r="J38" s="167"/>
      <c r="K38" s="167"/>
      <c r="L38" s="167"/>
      <c r="M38" s="91"/>
      <c r="N38" s="97"/>
      <c r="O38" s="97"/>
      <c r="P38" s="97"/>
      <c r="Q38" s="121"/>
    </row>
    <row r="39" spans="2:17" s="73" customFormat="1" ht="7.5" customHeight="1">
      <c r="B39" s="131"/>
      <c r="C39" s="131"/>
      <c r="D39" s="131"/>
      <c r="E39" s="131"/>
      <c r="F39" s="131"/>
      <c r="G39" s="131"/>
      <c r="H39" s="131"/>
      <c r="I39" s="131"/>
      <c r="J39" s="131"/>
      <c r="K39" s="131"/>
      <c r="L39" s="131"/>
      <c r="M39" s="91"/>
      <c r="N39" s="97"/>
      <c r="O39" s="97"/>
      <c r="P39" s="97"/>
      <c r="Q39" s="121"/>
    </row>
    <row r="40" spans="2:17" s="73" customFormat="1" ht="15" customHeight="1">
      <c r="B40" s="167" t="s">
        <v>69</v>
      </c>
      <c r="C40" s="167"/>
      <c r="D40" s="167"/>
      <c r="E40" s="167"/>
      <c r="F40" s="167"/>
      <c r="G40" s="167"/>
      <c r="H40" s="167"/>
      <c r="I40" s="167"/>
      <c r="J40" s="167"/>
      <c r="K40" s="167"/>
      <c r="L40" s="167"/>
      <c r="M40" s="91"/>
      <c r="N40" s="97"/>
      <c r="O40" s="97"/>
      <c r="P40" s="97"/>
      <c r="Q40" s="121"/>
    </row>
    <row r="41" spans="2:17" s="73" customFormat="1" ht="24" customHeight="1">
      <c r="B41" s="167"/>
      <c r="C41" s="167"/>
      <c r="D41" s="167"/>
      <c r="E41" s="167"/>
      <c r="F41" s="167"/>
      <c r="G41" s="167"/>
      <c r="H41" s="167"/>
      <c r="I41" s="167"/>
      <c r="J41" s="167"/>
      <c r="K41" s="167"/>
      <c r="L41" s="167"/>
      <c r="M41" s="91"/>
      <c r="N41" s="97"/>
      <c r="O41" s="97"/>
      <c r="P41" s="97"/>
      <c r="Q41" s="121"/>
    </row>
    <row r="42" spans="2:17" s="73" customFormat="1">
      <c r="B42" s="167" t="s">
        <v>68</v>
      </c>
      <c r="C42" s="167"/>
      <c r="D42" s="167"/>
      <c r="E42" s="167"/>
      <c r="F42" s="167"/>
      <c r="G42" s="167"/>
      <c r="H42" s="167"/>
      <c r="I42" s="167"/>
      <c r="J42" s="167"/>
      <c r="K42" s="167"/>
      <c r="L42" s="167"/>
      <c r="M42" s="91"/>
      <c r="N42" s="97"/>
      <c r="O42" s="97"/>
      <c r="P42" s="97"/>
      <c r="Q42" s="121"/>
    </row>
    <row r="43" spans="2:17" s="73" customFormat="1">
      <c r="B43" s="130"/>
      <c r="C43" s="130"/>
      <c r="D43" s="130"/>
      <c r="E43" s="130"/>
      <c r="F43" s="130"/>
      <c r="G43" s="130"/>
      <c r="H43" s="130"/>
      <c r="I43" s="130"/>
      <c r="J43" s="130"/>
      <c r="K43" s="130"/>
      <c r="L43" s="130"/>
      <c r="M43" s="91"/>
      <c r="N43" s="97"/>
      <c r="O43" s="97"/>
      <c r="P43" s="97"/>
      <c r="Q43" s="121"/>
    </row>
    <row r="44" spans="2:17">
      <c r="N44" s="97"/>
      <c r="O44" s="97"/>
      <c r="P44" s="97"/>
      <c r="Q44" s="121" t="str">
        <f t="shared" si="0"/>
        <v/>
      </c>
    </row>
    <row r="45" spans="2:17" ht="30" customHeight="1">
      <c r="B45" s="7" t="s">
        <v>49</v>
      </c>
      <c r="C45" s="8"/>
      <c r="D45" s="8"/>
      <c r="E45" s="8"/>
      <c r="F45" s="8"/>
      <c r="G45" s="8"/>
      <c r="H45" s="8"/>
      <c r="I45" s="8"/>
      <c r="J45" s="8"/>
      <c r="K45" s="8"/>
      <c r="L45" s="8"/>
      <c r="N45" s="97"/>
      <c r="O45" s="97"/>
      <c r="P45" s="97"/>
      <c r="Q45" s="121" t="str">
        <f t="shared" si="0"/>
        <v/>
      </c>
    </row>
    <row r="46" spans="2:17">
      <c r="N46" s="97"/>
      <c r="O46" s="97"/>
      <c r="P46" s="97"/>
      <c r="Q46" s="121" t="str">
        <f t="shared" si="0"/>
        <v/>
      </c>
    </row>
    <row r="47" spans="2:17" ht="18.75" thickBot="1">
      <c r="B47" s="22" t="s">
        <v>7</v>
      </c>
      <c r="N47" s="97"/>
      <c r="O47" s="97"/>
      <c r="P47" s="97"/>
      <c r="Q47" s="121" t="str">
        <f t="shared" si="0"/>
        <v/>
      </c>
    </row>
    <row r="48" spans="2:17" ht="36" thickBot="1">
      <c r="B48" s="35" t="s">
        <v>9</v>
      </c>
      <c r="C48" s="28"/>
      <c r="D48" s="28"/>
      <c r="E48" s="28"/>
      <c r="F48" s="28"/>
      <c r="G48" s="28"/>
      <c r="H48" s="28"/>
      <c r="I48" s="29"/>
      <c r="J48" s="31" t="s">
        <v>45</v>
      </c>
      <c r="K48" s="10"/>
      <c r="L48" s="32"/>
      <c r="N48" s="97"/>
      <c r="O48" s="97"/>
      <c r="P48" s="97"/>
      <c r="Q48" s="121" t="str">
        <f t="shared" si="0"/>
        <v/>
      </c>
    </row>
    <row r="49" spans="2:17" ht="22.5" customHeight="1">
      <c r="B49" s="17" t="s">
        <v>8</v>
      </c>
      <c r="C49" s="27"/>
      <c r="D49" s="27"/>
      <c r="E49" s="27"/>
      <c r="F49" s="27"/>
      <c r="G49" s="27"/>
      <c r="H49" s="27"/>
      <c r="I49" s="27"/>
      <c r="J49" s="124"/>
      <c r="K49" s="139" t="str">
        <f>IF(J49=1,"Peu satisfait",IF(J49=2,"Satisfait",IF(J49=3,"Très satisfait",IF(J54="DM","Donnée manquante","&lt;--"))))</f>
        <v>&lt;--</v>
      </c>
      <c r="L49" s="140"/>
      <c r="N49" s="97"/>
      <c r="O49" s="97"/>
      <c r="P49" s="97"/>
      <c r="Q49" s="121" t="str">
        <f t="shared" si="0"/>
        <v/>
      </c>
    </row>
    <row r="50" spans="2:17" ht="27.75" customHeight="1">
      <c r="B50" s="152" t="s">
        <v>51</v>
      </c>
      <c r="C50" s="153"/>
      <c r="D50" s="153"/>
      <c r="E50" s="153"/>
      <c r="F50" s="153"/>
      <c r="G50" s="153"/>
      <c r="H50" s="153"/>
      <c r="I50" s="153"/>
      <c r="J50" s="125"/>
      <c r="K50" s="141" t="str">
        <f>IF(J50=1,"Peu satisfait",IF(J50=2,"Satisfait",IF(J50=3,"Très satisfait",IF(J54="DM","Donnée manquante","&lt;--"))))</f>
        <v>&lt;--</v>
      </c>
      <c r="L50" s="142"/>
      <c r="N50" s="97"/>
      <c r="O50" s="97"/>
      <c r="P50" s="97"/>
      <c r="Q50" s="121" t="str">
        <f t="shared" si="0"/>
        <v/>
      </c>
    </row>
    <row r="51" spans="2:17" ht="27" customHeight="1">
      <c r="B51" s="152" t="s">
        <v>52</v>
      </c>
      <c r="C51" s="153"/>
      <c r="D51" s="153"/>
      <c r="E51" s="153"/>
      <c r="F51" s="153"/>
      <c r="G51" s="153"/>
      <c r="H51" s="153"/>
      <c r="I51" s="153"/>
      <c r="J51" s="125"/>
      <c r="K51" s="141" t="str">
        <f>IF(J51=1,"Peu satisfait",IF(J51=2,"Satisfait",IF(J51=3,"Très satisfait",IF(J54="DM","Donnée manquante","&lt;--"))))</f>
        <v>&lt;--</v>
      </c>
      <c r="L51" s="142"/>
      <c r="N51" s="97"/>
      <c r="O51" s="97"/>
      <c r="P51" s="97"/>
      <c r="Q51" s="121" t="str">
        <f t="shared" si="0"/>
        <v/>
      </c>
    </row>
    <row r="52" spans="2:17" ht="27" customHeight="1">
      <c r="B52" s="152" t="s">
        <v>53</v>
      </c>
      <c r="C52" s="153"/>
      <c r="D52" s="153"/>
      <c r="E52" s="153"/>
      <c r="F52" s="153"/>
      <c r="G52" s="153"/>
      <c r="H52" s="153"/>
      <c r="I52" s="153"/>
      <c r="J52" s="125"/>
      <c r="K52" s="141" t="str">
        <f>IF(J52=1,"Peu satisfait",IF(J52=2,"Satisfait",IF(J52=3,"Très satisfait",IF(J54="DM","Donnée manquante","&lt;--"))))</f>
        <v>&lt;--</v>
      </c>
      <c r="L52" s="142"/>
      <c r="N52" s="97"/>
      <c r="O52" s="97"/>
      <c r="P52" s="97"/>
      <c r="Q52" s="121" t="str">
        <f t="shared" si="0"/>
        <v/>
      </c>
    </row>
    <row r="53" spans="2:17" ht="26.25" customHeight="1" thickBot="1">
      <c r="B53" s="147" t="s">
        <v>54</v>
      </c>
      <c r="C53" s="148"/>
      <c r="D53" s="148"/>
      <c r="E53" s="148"/>
      <c r="F53" s="148"/>
      <c r="G53" s="148"/>
      <c r="H53" s="148"/>
      <c r="I53" s="148"/>
      <c r="J53" s="126"/>
      <c r="K53" s="143" t="str">
        <f>IF(J53=1,"Peu satisfait",IF(J53=2,"Satisfait",IF(J53=3,"Très satisfait",IF(J54="DM","Donnée manquante","&lt;--"))))</f>
        <v>&lt;--</v>
      </c>
      <c r="L53" s="144"/>
      <c r="N53" s="97"/>
      <c r="O53" s="97"/>
      <c r="P53" s="97"/>
      <c r="Q53" s="121" t="str">
        <f t="shared" si="0"/>
        <v/>
      </c>
    </row>
    <row r="54" spans="2:17" ht="18.75">
      <c r="B54" s="24" t="s">
        <v>14</v>
      </c>
      <c r="C54" s="25"/>
      <c r="D54" s="25"/>
      <c r="E54" s="25"/>
      <c r="F54" s="25"/>
      <c r="G54" s="25"/>
      <c r="H54" s="25"/>
      <c r="I54" s="25"/>
      <c r="J54" s="106" t="str">
        <f>IF(COUNTBLANK(J49:J53)=0,SUM(J49:J53),IF(AND(SUM(J49:J53)&gt;0,COUNTBLANK(J49:J53)&gt;0),"DM",""))</f>
        <v/>
      </c>
      <c r="K54" s="94" t="str">
        <f>"/"&amp;(COUNTBLANK(A49:A53)*3)-(COUNTIF(J49:J53,"NA")*3)</f>
        <v>/15</v>
      </c>
      <c r="L54" s="66"/>
      <c r="N54" s="97"/>
      <c r="O54" s="97"/>
      <c r="P54" s="97"/>
      <c r="Q54" s="121" t="str">
        <f t="shared" si="0"/>
        <v/>
      </c>
    </row>
    <row r="55" spans="2:17">
      <c r="B55" s="78" t="str">
        <f>IF(AND(J128&lt;&gt;"",J129&lt;&gt;"",COUNTBLANK(J49:J53)&gt;=1),"Merci de compléter votre notation","")</f>
        <v/>
      </c>
      <c r="C55" s="70"/>
      <c r="D55" s="70"/>
      <c r="N55" s="97"/>
      <c r="O55" s="97"/>
      <c r="P55" s="97"/>
      <c r="Q55" s="121" t="str">
        <f>IF(B55&lt;&gt;"",1,"")</f>
        <v/>
      </c>
    </row>
    <row r="56" spans="2:17">
      <c r="N56" s="97"/>
      <c r="O56" s="97"/>
      <c r="P56" s="97"/>
      <c r="Q56" s="121"/>
    </row>
    <row r="57" spans="2:17">
      <c r="N57" s="97"/>
      <c r="O57" s="97"/>
      <c r="P57" s="97"/>
      <c r="Q57" s="121" t="str">
        <f t="shared" ref="Q57:Q80" si="2">IF(B57&lt;&gt;"",1,"")</f>
        <v/>
      </c>
    </row>
    <row r="58" spans="2:17">
      <c r="N58" s="97"/>
      <c r="O58" s="97"/>
      <c r="P58" s="97"/>
      <c r="Q58" s="121" t="str">
        <f t="shared" si="2"/>
        <v/>
      </c>
    </row>
    <row r="59" spans="2:17">
      <c r="N59" s="97"/>
      <c r="O59" s="97"/>
      <c r="P59" s="97"/>
      <c r="Q59" s="121" t="str">
        <f t="shared" si="2"/>
        <v/>
      </c>
    </row>
    <row r="60" spans="2:17">
      <c r="N60" s="97"/>
      <c r="O60" s="97"/>
      <c r="P60" s="97"/>
      <c r="Q60" s="121" t="str">
        <f t="shared" si="2"/>
        <v/>
      </c>
    </row>
    <row r="61" spans="2:17">
      <c r="N61" s="97"/>
      <c r="O61" s="97"/>
      <c r="P61" s="97"/>
      <c r="Q61" s="121" t="str">
        <f t="shared" si="2"/>
        <v/>
      </c>
    </row>
    <row r="62" spans="2:17">
      <c r="N62" s="97"/>
      <c r="O62" s="97"/>
      <c r="P62" s="97"/>
      <c r="Q62" s="121" t="str">
        <f t="shared" si="2"/>
        <v/>
      </c>
    </row>
    <row r="63" spans="2:17">
      <c r="N63" s="97"/>
      <c r="O63" s="97"/>
      <c r="P63" s="97"/>
      <c r="Q63" s="121" t="str">
        <f t="shared" si="2"/>
        <v/>
      </c>
    </row>
    <row r="64" spans="2:17">
      <c r="N64" s="97"/>
      <c r="O64" s="97"/>
      <c r="P64" s="97"/>
      <c r="Q64" s="121" t="str">
        <f t="shared" si="2"/>
        <v/>
      </c>
    </row>
    <row r="65" spans="2:17">
      <c r="N65" s="97"/>
      <c r="O65" s="97"/>
      <c r="P65" s="97"/>
      <c r="Q65" s="121" t="str">
        <f t="shared" si="2"/>
        <v/>
      </c>
    </row>
    <row r="66" spans="2:17">
      <c r="N66" s="97"/>
      <c r="O66" s="97"/>
      <c r="P66" s="97"/>
      <c r="Q66" s="121" t="str">
        <f t="shared" si="2"/>
        <v/>
      </c>
    </row>
    <row r="67" spans="2:17">
      <c r="N67" s="97"/>
      <c r="O67" s="97"/>
      <c r="P67" s="97"/>
      <c r="Q67" s="121" t="str">
        <f t="shared" si="2"/>
        <v/>
      </c>
    </row>
    <row r="68" spans="2:17">
      <c r="N68" s="97"/>
      <c r="O68" s="97"/>
      <c r="P68" s="97"/>
      <c r="Q68" s="121" t="str">
        <f t="shared" si="2"/>
        <v/>
      </c>
    </row>
    <row r="69" spans="2:17">
      <c r="N69" s="97"/>
      <c r="O69" s="97"/>
      <c r="P69" s="97"/>
      <c r="Q69" s="121" t="str">
        <f t="shared" si="2"/>
        <v/>
      </c>
    </row>
    <row r="70" spans="2:17">
      <c r="N70" s="97"/>
      <c r="O70" s="97"/>
      <c r="P70" s="97"/>
      <c r="Q70" s="121" t="str">
        <f t="shared" si="2"/>
        <v/>
      </c>
    </row>
    <row r="71" spans="2:17">
      <c r="N71" s="97"/>
      <c r="O71" s="97"/>
      <c r="P71" s="97"/>
      <c r="Q71" s="121" t="str">
        <f t="shared" si="2"/>
        <v/>
      </c>
    </row>
    <row r="72" spans="2:17" s="73" customFormat="1">
      <c r="M72" s="91"/>
      <c r="N72" s="97"/>
      <c r="O72" s="97"/>
      <c r="P72" s="97"/>
      <c r="Q72" s="121"/>
    </row>
    <row r="73" spans="2:17" ht="18.75" thickBot="1">
      <c r="B73" s="22" t="s">
        <v>58</v>
      </c>
      <c r="N73" s="97"/>
      <c r="O73" s="97"/>
      <c r="P73" s="97"/>
      <c r="Q73" s="121"/>
    </row>
    <row r="74" spans="2:17" ht="36" thickBot="1">
      <c r="B74" s="35" t="s">
        <v>9</v>
      </c>
      <c r="C74" s="28"/>
      <c r="D74" s="28"/>
      <c r="E74" s="28"/>
      <c r="F74" s="28"/>
      <c r="G74" s="28"/>
      <c r="H74" s="28"/>
      <c r="I74" s="29"/>
      <c r="J74" s="31" t="s">
        <v>45</v>
      </c>
      <c r="K74" s="10"/>
      <c r="L74" s="32"/>
      <c r="N74" s="97"/>
      <c r="O74" s="97"/>
      <c r="P74" s="97"/>
      <c r="Q74" s="121"/>
    </row>
    <row r="75" spans="2:17" ht="29.25" customHeight="1">
      <c r="B75" s="17" t="s">
        <v>15</v>
      </c>
      <c r="C75" s="27"/>
      <c r="D75" s="27"/>
      <c r="E75" s="27"/>
      <c r="F75" s="27"/>
      <c r="G75" s="27"/>
      <c r="H75" s="27"/>
      <c r="I75" s="27"/>
      <c r="J75" s="124"/>
      <c r="K75" s="135" t="str">
        <f>IF(J75=1,"Peu satisfait",IF(J75=2,"Satisfait",IF(J75=3,"Très satisfait",IF(J78="DM","Donnée manquante","&lt;--"))))</f>
        <v>&lt;--</v>
      </c>
      <c r="L75" s="127"/>
      <c r="N75" s="97"/>
      <c r="O75" s="97"/>
      <c r="P75" s="97"/>
      <c r="Q75" s="121"/>
    </row>
    <row r="76" spans="2:17" ht="36.75" customHeight="1">
      <c r="B76" s="152" t="s">
        <v>16</v>
      </c>
      <c r="C76" s="153"/>
      <c r="D76" s="153"/>
      <c r="E76" s="153"/>
      <c r="F76" s="153"/>
      <c r="G76" s="153"/>
      <c r="H76" s="153"/>
      <c r="I76" s="153"/>
      <c r="J76" s="125"/>
      <c r="K76" s="136" t="str">
        <f>IF(J76=1,"Peu satisfait",IF(J76=2,"Satisfait",IF(J76=3,"Très satisfait",IF(J78="DM","Donnée manquante","&lt;--"))))</f>
        <v>&lt;--</v>
      </c>
      <c r="L76" s="112"/>
      <c r="N76" s="97"/>
      <c r="O76" s="97"/>
      <c r="P76" s="97"/>
      <c r="Q76" s="121"/>
    </row>
    <row r="77" spans="2:17" ht="32.25" customHeight="1" thickBot="1">
      <c r="B77" s="150" t="s">
        <v>17</v>
      </c>
      <c r="C77" s="151"/>
      <c r="D77" s="151"/>
      <c r="E77" s="151"/>
      <c r="F77" s="151"/>
      <c r="G77" s="151"/>
      <c r="H77" s="151"/>
      <c r="I77" s="151"/>
      <c r="J77" s="126"/>
      <c r="K77" s="137" t="str">
        <f>IF(J77=1,"Peu satisfait",IF(J77=2,"Satisfait",IF(J77=3,"Très satisfait",IF(J78="DM","Donnée manquante","&lt;--"))))</f>
        <v>&lt;--</v>
      </c>
      <c r="L77" s="85"/>
      <c r="N77" s="97"/>
      <c r="O77" s="97"/>
      <c r="P77" s="97"/>
      <c r="Q77" s="121"/>
    </row>
    <row r="78" spans="2:17" ht="18.75">
      <c r="B78" s="24" t="s">
        <v>18</v>
      </c>
      <c r="C78" s="25"/>
      <c r="D78" s="25"/>
      <c r="E78" s="25"/>
      <c r="F78" s="25"/>
      <c r="G78" s="25"/>
      <c r="H78" s="25"/>
      <c r="I78" s="25"/>
      <c r="J78" s="106" t="str">
        <f>IF(COUNTBLANK(J75:J77)=0,SUM(J75:J77),IF(AND(SUM(J75:J77)&gt;0,COUNTBLANK(J75:J77)&gt;0),"DM",""))</f>
        <v/>
      </c>
      <c r="K78" s="94" t="str">
        <f>"/"&amp;COUNTBLANK(A75:A77)*3</f>
        <v>/9</v>
      </c>
      <c r="L78" s="66"/>
      <c r="N78" s="97"/>
      <c r="O78" s="97"/>
      <c r="P78" s="97"/>
      <c r="Q78" s="121"/>
    </row>
    <row r="79" spans="2:17">
      <c r="B79" s="78" t="str">
        <f>IF(AND(J128&lt;&gt;"",J129&lt;&gt;"",COUNTBLANK(J75:J77)&gt;=1),"Merci de compléter votre notation","")</f>
        <v/>
      </c>
      <c r="C79" s="70"/>
      <c r="D79" s="70"/>
      <c r="N79" s="97"/>
      <c r="O79" s="97"/>
      <c r="P79" s="97"/>
      <c r="Q79" s="121" t="str">
        <f t="shared" si="2"/>
        <v/>
      </c>
    </row>
    <row r="80" spans="2:17">
      <c r="N80" s="97"/>
      <c r="O80" s="97"/>
      <c r="P80" s="97"/>
      <c r="Q80" s="121" t="str">
        <f t="shared" si="2"/>
        <v/>
      </c>
    </row>
    <row r="81" spans="14:17">
      <c r="N81" s="97"/>
      <c r="O81" s="97"/>
      <c r="P81" s="97"/>
      <c r="Q81" s="121"/>
    </row>
    <row r="82" spans="14:17">
      <c r="N82" s="97"/>
      <c r="O82" s="97"/>
      <c r="P82" s="97"/>
      <c r="Q82" s="121"/>
    </row>
    <row r="83" spans="14:17">
      <c r="N83" s="97"/>
      <c r="O83" s="97"/>
      <c r="P83" s="97"/>
      <c r="Q83" s="121"/>
    </row>
    <row r="84" spans="14:17">
      <c r="N84" s="97"/>
      <c r="O84" s="97"/>
      <c r="P84" s="97"/>
      <c r="Q84" s="121"/>
    </row>
    <row r="85" spans="14:17">
      <c r="N85" s="97"/>
      <c r="O85" s="97"/>
      <c r="P85" s="97"/>
      <c r="Q85" s="121"/>
    </row>
    <row r="86" spans="14:17">
      <c r="N86" s="97"/>
      <c r="O86" s="97"/>
      <c r="P86" s="97"/>
      <c r="Q86" s="121"/>
    </row>
    <row r="87" spans="14:17">
      <c r="N87" s="97"/>
      <c r="O87" s="97"/>
      <c r="P87" s="97"/>
      <c r="Q87" s="121"/>
    </row>
    <row r="88" spans="14:17">
      <c r="N88" s="97"/>
      <c r="O88" s="97"/>
      <c r="P88" s="97"/>
      <c r="Q88" s="121"/>
    </row>
    <row r="89" spans="14:17">
      <c r="N89" s="97"/>
      <c r="O89" s="97"/>
      <c r="P89" s="97"/>
      <c r="Q89" s="121"/>
    </row>
    <row r="90" spans="14:17">
      <c r="N90" s="97"/>
      <c r="O90" s="97"/>
      <c r="P90" s="97"/>
      <c r="Q90" s="121"/>
    </row>
    <row r="91" spans="14:17">
      <c r="N91" s="97"/>
      <c r="O91" s="97"/>
      <c r="P91" s="97"/>
      <c r="Q91" s="121"/>
    </row>
    <row r="92" spans="14:17">
      <c r="N92" s="97"/>
      <c r="O92" s="97"/>
      <c r="P92" s="97"/>
      <c r="Q92" s="121"/>
    </row>
    <row r="93" spans="14:17">
      <c r="N93" s="97"/>
      <c r="O93" s="97"/>
      <c r="P93" s="97"/>
      <c r="Q93" s="121"/>
    </row>
    <row r="94" spans="14:17">
      <c r="N94" s="97"/>
      <c r="O94" s="97"/>
      <c r="P94" s="97"/>
      <c r="Q94" s="121"/>
    </row>
    <row r="95" spans="14:17">
      <c r="N95" s="97"/>
      <c r="O95" s="97"/>
      <c r="P95" s="97"/>
      <c r="Q95" s="121"/>
    </row>
    <row r="96" spans="14:17">
      <c r="N96" s="97"/>
      <c r="O96" s="97"/>
      <c r="P96" s="97"/>
      <c r="Q96" s="121"/>
    </row>
    <row r="97" spans="2:17">
      <c r="N97" s="97"/>
      <c r="O97" s="97"/>
      <c r="P97" s="97"/>
      <c r="Q97" s="121"/>
    </row>
    <row r="98" spans="2:17">
      <c r="N98" s="97"/>
      <c r="O98" s="97"/>
      <c r="P98" s="97"/>
      <c r="Q98" s="121"/>
    </row>
    <row r="99" spans="2:17" ht="18.75" thickBot="1">
      <c r="B99" s="22" t="s">
        <v>72</v>
      </c>
      <c r="K99" s="105"/>
      <c r="N99" s="97"/>
      <c r="O99" s="97"/>
      <c r="P99" s="97"/>
      <c r="Q99" s="121"/>
    </row>
    <row r="100" spans="2:17" s="73" customFormat="1" ht="25.5" customHeight="1" thickBot="1">
      <c r="B100" s="35" t="s">
        <v>9</v>
      </c>
      <c r="C100" s="28"/>
      <c r="D100" s="28"/>
      <c r="E100" s="28"/>
      <c r="F100" s="28"/>
      <c r="G100" s="28"/>
      <c r="H100" s="28"/>
      <c r="I100" s="29"/>
      <c r="J100" s="107" t="s">
        <v>57</v>
      </c>
      <c r="K100" s="33"/>
      <c r="L100" s="34"/>
      <c r="M100" s="91"/>
      <c r="N100" s="97"/>
      <c r="O100" s="97"/>
      <c r="P100" s="97"/>
      <c r="Q100" s="121"/>
    </row>
    <row r="101" spans="2:17" s="73" customFormat="1" ht="54" customHeight="1">
      <c r="B101" s="154" t="s">
        <v>74</v>
      </c>
      <c r="C101" s="155"/>
      <c r="D101" s="155"/>
      <c r="E101" s="155"/>
      <c r="F101" s="155"/>
      <c r="G101" s="155"/>
      <c r="H101" s="155"/>
      <c r="I101" s="156"/>
      <c r="J101" s="76"/>
      <c r="K101" s="138" t="str">
        <f>IF(J101=1,"Peu satisfait",IF(J101=2,"Satisfait",IF(J101=3,"Très satisfait",IF(J101="NA","","&lt;--"))))</f>
        <v>&lt;--</v>
      </c>
      <c r="L101" s="36"/>
      <c r="M101" s="91"/>
      <c r="N101" s="97"/>
      <c r="O101" s="97"/>
      <c r="P101" s="97"/>
      <c r="Q101" s="121"/>
    </row>
    <row r="102" spans="2:17" s="73" customFormat="1" ht="18.75">
      <c r="B102" s="24" t="s">
        <v>73</v>
      </c>
      <c r="C102" s="25"/>
      <c r="D102" s="25"/>
      <c r="E102" s="25"/>
      <c r="F102" s="25"/>
      <c r="G102" s="25"/>
      <c r="H102" s="25"/>
      <c r="I102" s="25"/>
      <c r="J102" s="106" t="str">
        <f>IF(J101="","",J101)</f>
        <v/>
      </c>
      <c r="K102" s="94" t="str">
        <f>"/3"</f>
        <v>/3</v>
      </c>
      <c r="L102" s="66"/>
      <c r="M102" s="123" t="str">
        <f>IF(J102&lt;&gt;"Erreur","",J102)</f>
        <v/>
      </c>
      <c r="N102" s="97"/>
      <c r="O102" s="97"/>
      <c r="P102" s="97"/>
      <c r="Q102" s="121"/>
    </row>
    <row r="103" spans="2:17" s="73" customFormat="1">
      <c r="B103" s="78" t="str">
        <f>IF(J125&lt;&gt;"","Merci d'attribuer une note","")</f>
        <v/>
      </c>
      <c r="C103" s="70"/>
      <c r="D103" s="70"/>
      <c r="M103" s="91"/>
      <c r="N103" s="97"/>
      <c r="O103" s="97"/>
      <c r="P103" s="97"/>
      <c r="Q103" s="121" t="str">
        <f t="shared" ref="Q103" si="3">IF(B103&lt;&gt;"",1,"")</f>
        <v/>
      </c>
    </row>
    <row r="104" spans="2:17" s="73" customFormat="1" ht="18">
      <c r="B104" s="22"/>
      <c r="M104" s="91"/>
      <c r="N104" s="97"/>
      <c r="O104" s="97"/>
      <c r="P104" s="97"/>
      <c r="Q104" s="121"/>
    </row>
    <row r="105" spans="2:17" s="73" customFormat="1" ht="30" customHeight="1">
      <c r="B105" s="7" t="s">
        <v>55</v>
      </c>
      <c r="C105" s="8"/>
      <c r="D105" s="8"/>
      <c r="E105" s="8"/>
      <c r="F105" s="8"/>
      <c r="G105" s="8"/>
      <c r="H105" s="8"/>
      <c r="I105" s="8"/>
      <c r="J105" s="8"/>
      <c r="K105" s="8"/>
      <c r="L105" s="8"/>
      <c r="M105" s="91"/>
      <c r="N105" s="97"/>
      <c r="O105" s="97"/>
      <c r="P105" s="97"/>
      <c r="Q105" s="121"/>
    </row>
    <row r="106" spans="2:17" s="73" customFormat="1" ht="18">
      <c r="B106" s="22"/>
      <c r="M106" s="91"/>
      <c r="N106" s="97"/>
      <c r="O106" s="97"/>
      <c r="P106" s="97"/>
      <c r="Q106" s="121"/>
    </row>
    <row r="107" spans="2:17" s="73" customFormat="1" ht="18.75" thickBot="1">
      <c r="B107" s="22"/>
      <c r="M107" s="91"/>
      <c r="N107" s="97"/>
      <c r="O107" s="97"/>
      <c r="P107" s="97"/>
      <c r="Q107" s="121"/>
    </row>
    <row r="108" spans="2:17" ht="22.5" thickBot="1">
      <c r="B108" s="35" t="s">
        <v>19</v>
      </c>
      <c r="C108" s="28"/>
      <c r="D108" s="28"/>
      <c r="E108" s="28"/>
      <c r="F108" s="28"/>
      <c r="G108" s="28"/>
      <c r="H108" s="28"/>
      <c r="I108" s="29"/>
      <c r="J108" s="64" t="s">
        <v>46</v>
      </c>
      <c r="K108" s="33"/>
      <c r="L108" s="34"/>
      <c r="N108" s="97"/>
      <c r="O108" s="97"/>
      <c r="P108" s="97"/>
      <c r="Q108" s="121"/>
    </row>
    <row r="109" spans="2:17" ht="21.75" customHeight="1" thickBot="1">
      <c r="B109" s="40" t="s">
        <v>20</v>
      </c>
      <c r="C109" s="37"/>
      <c r="D109" s="37"/>
      <c r="E109" s="37"/>
      <c r="F109" s="37"/>
      <c r="G109" s="37"/>
      <c r="H109" s="37"/>
      <c r="I109" s="38"/>
      <c r="J109" s="95"/>
      <c r="K109" s="96" t="s">
        <v>21</v>
      </c>
      <c r="L109" s="39"/>
      <c r="N109" s="97"/>
      <c r="O109" s="97"/>
      <c r="P109" s="97"/>
      <c r="Q109" s="121"/>
    </row>
    <row r="110" spans="2:17" ht="15.75" customHeight="1">
      <c r="B110" s="78" t="str">
        <f>IF(AND(J125&lt;&gt;"",J109=""),"Merci d'attribuer une note globale","")</f>
        <v/>
      </c>
      <c r="C110" s="70"/>
      <c r="D110" s="70"/>
      <c r="E110" s="70"/>
      <c r="F110" s="70"/>
      <c r="G110" s="70"/>
      <c r="H110" s="70"/>
      <c r="I110" s="70"/>
      <c r="K110" s="71"/>
      <c r="L110" s="72"/>
      <c r="N110" s="97"/>
      <c r="O110" s="97"/>
      <c r="P110" s="97"/>
      <c r="Q110" s="121" t="str">
        <f t="shared" ref="Q110" si="4">IF(B110&lt;&gt;"",1,"")</f>
        <v/>
      </c>
    </row>
    <row r="111" spans="2:17">
      <c r="N111" s="97"/>
      <c r="O111" s="97"/>
      <c r="P111" s="97"/>
      <c r="Q111" s="121"/>
    </row>
    <row r="112" spans="2:17" ht="30" customHeight="1">
      <c r="B112" s="7" t="s">
        <v>56</v>
      </c>
      <c r="C112" s="8"/>
      <c r="D112" s="8"/>
      <c r="E112" s="8"/>
      <c r="F112" s="8"/>
      <c r="G112" s="8"/>
      <c r="H112" s="8"/>
      <c r="I112" s="8"/>
      <c r="J112" s="8"/>
      <c r="K112" s="8"/>
      <c r="L112" s="8"/>
      <c r="N112" s="97"/>
      <c r="O112" s="97"/>
      <c r="P112" s="97"/>
      <c r="Q112" s="121"/>
    </row>
    <row r="113" spans="2:17" ht="26.25" customHeight="1" thickBot="1">
      <c r="B113" s="48" t="s">
        <v>22</v>
      </c>
      <c r="C113" s="59"/>
      <c r="D113" s="59"/>
      <c r="E113" s="59"/>
      <c r="F113" s="59"/>
      <c r="G113" s="59"/>
      <c r="H113" s="59"/>
      <c r="I113" s="59"/>
      <c r="J113" s="55"/>
      <c r="N113" s="97"/>
      <c r="O113" s="97"/>
      <c r="P113" s="97"/>
      <c r="Q113" s="121"/>
    </row>
    <row r="114" spans="2:17" ht="24.95" customHeight="1">
      <c r="B114" s="67" t="s">
        <v>23</v>
      </c>
      <c r="C114" s="33"/>
      <c r="D114" s="33"/>
      <c r="E114" s="33"/>
      <c r="F114" s="33"/>
      <c r="G114" s="33"/>
      <c r="H114" s="33"/>
      <c r="I114" s="58"/>
      <c r="J114" s="57"/>
      <c r="N114" s="98"/>
      <c r="O114" s="97"/>
      <c r="P114" s="97"/>
      <c r="Q114" s="121"/>
    </row>
    <row r="115" spans="2:17" ht="24.95" customHeight="1">
      <c r="B115" s="41" t="s">
        <v>24</v>
      </c>
      <c r="C115" s="19"/>
      <c r="D115" s="19"/>
      <c r="E115" s="19"/>
      <c r="F115" s="19"/>
      <c r="G115" s="19"/>
      <c r="H115" s="19"/>
      <c r="I115" s="20"/>
      <c r="J115" s="60"/>
      <c r="N115" s="98"/>
      <c r="O115" s="97"/>
      <c r="P115" s="97"/>
      <c r="Q115" s="121"/>
    </row>
    <row r="116" spans="2:17" ht="24.95" customHeight="1" thickBot="1">
      <c r="B116" s="18" t="s">
        <v>25</v>
      </c>
      <c r="C116" s="13"/>
      <c r="D116" s="13"/>
      <c r="E116" s="13"/>
      <c r="F116" s="13"/>
      <c r="G116" s="13"/>
      <c r="H116" s="13"/>
      <c r="I116" s="14"/>
      <c r="J116" s="61"/>
      <c r="N116" s="98">
        <v>0</v>
      </c>
      <c r="O116" s="121" t="str">
        <f>IF(K31="LI à rejeter",3,"")</f>
        <v/>
      </c>
      <c r="P116" s="97"/>
      <c r="Q116" s="121"/>
    </row>
    <row r="117" spans="2:17">
      <c r="B117" s="149" t="str">
        <f>IF(AND(COUNTIF(J125,"&gt;0")=1,SUM(N116:O116)=0),"Merci de cocher une case en rapport avec la recevabilté",IF(AND(COUNTIF(J125,"&gt;0")=1,N116&lt;3,O116=3),"Merci de cocher -&gt; Non éligible (hors cadre)",IF(AND(COUNTIF(J125,"&gt;0")=1,N116=3,O116=""),"Merci de vérifier la recevabilité en début de grille","")))</f>
        <v/>
      </c>
      <c r="C117" s="149"/>
      <c r="D117" s="149"/>
      <c r="E117" s="149"/>
      <c r="F117" s="149"/>
      <c r="G117" s="149"/>
      <c r="H117" s="149"/>
      <c r="I117" s="149"/>
      <c r="N117" s="97"/>
      <c r="O117" s="97"/>
      <c r="P117" s="97"/>
      <c r="Q117" s="121" t="str">
        <f>IF(B117&lt;&gt;"",1,"")</f>
        <v/>
      </c>
    </row>
    <row r="118" spans="2:17">
      <c r="N118" s="97"/>
      <c r="O118" s="97"/>
      <c r="P118" s="97"/>
      <c r="Q118" s="121"/>
    </row>
    <row r="119" spans="2:17" ht="33" customHeight="1" thickBot="1">
      <c r="B119" s="48" t="s">
        <v>60</v>
      </c>
      <c r="N119" s="97"/>
      <c r="O119" s="97"/>
      <c r="P119" s="97"/>
      <c r="Q119" s="121"/>
    </row>
    <row r="120" spans="2:17" ht="15.75" thickBot="1">
      <c r="B120" s="49" t="s">
        <v>26</v>
      </c>
      <c r="C120" s="50"/>
      <c r="D120" s="50"/>
      <c r="E120" s="50"/>
      <c r="F120" s="50"/>
      <c r="G120" s="50"/>
      <c r="H120" s="50"/>
      <c r="I120" s="51"/>
      <c r="J120" s="52" t="s">
        <v>44</v>
      </c>
      <c r="K120" s="53"/>
      <c r="L120" s="54"/>
      <c r="N120" s="97"/>
      <c r="O120" s="97"/>
      <c r="P120" s="97"/>
      <c r="Q120" s="121"/>
    </row>
    <row r="121" spans="2:17" ht="18" customHeight="1">
      <c r="B121" s="46" t="str">
        <f>B47</f>
        <v>Partie A – Méthodologie / Faisabilité</v>
      </c>
      <c r="C121" s="27"/>
      <c r="D121" s="27"/>
      <c r="E121" s="27"/>
      <c r="F121" s="27"/>
      <c r="G121" s="27"/>
      <c r="H121" s="27"/>
      <c r="I121" s="30"/>
      <c r="J121" s="79" t="str">
        <f>J54</f>
        <v/>
      </c>
      <c r="K121" s="80" t="str">
        <f>K54</f>
        <v>/15</v>
      </c>
      <c r="L121" s="81"/>
      <c r="N121" s="97"/>
      <c r="O121" s="97"/>
      <c r="P121" s="97"/>
      <c r="Q121" s="121"/>
    </row>
    <row r="122" spans="2:17" ht="18" customHeight="1">
      <c r="B122" s="46" t="str">
        <f>B73</f>
        <v>Partie B - Originalité / Utilité</v>
      </c>
      <c r="C122" s="27"/>
      <c r="D122" s="27"/>
      <c r="E122" s="27"/>
      <c r="F122" s="27"/>
      <c r="G122" s="27"/>
      <c r="H122" s="27"/>
      <c r="I122" s="30"/>
      <c r="J122" s="82" t="str">
        <f>J78</f>
        <v/>
      </c>
      <c r="K122" s="83" t="str">
        <f>K78</f>
        <v>/9</v>
      </c>
      <c r="L122" s="84"/>
      <c r="N122" s="97"/>
      <c r="O122" s="97"/>
      <c r="P122" s="97"/>
      <c r="Q122" s="121"/>
    </row>
    <row r="123" spans="2:17" s="73" customFormat="1" ht="18" customHeight="1">
      <c r="B123" s="46" t="str">
        <f>B99</f>
        <v>Partie C - Promoteur</v>
      </c>
      <c r="C123" s="108"/>
      <c r="D123" s="108"/>
      <c r="E123" s="108"/>
      <c r="F123" s="108"/>
      <c r="G123" s="108"/>
      <c r="H123" s="108"/>
      <c r="I123" s="109"/>
      <c r="J123" s="110" t="str">
        <f>J102</f>
        <v/>
      </c>
      <c r="K123" s="83" t="str">
        <f>K102</f>
        <v>/3</v>
      </c>
      <c r="L123" s="112"/>
      <c r="M123" s="91"/>
      <c r="N123" s="97"/>
      <c r="O123" s="97"/>
      <c r="P123" s="97"/>
      <c r="Q123" s="121"/>
    </row>
    <row r="124" spans="2:17" ht="18" customHeight="1" thickBot="1">
      <c r="B124" s="47" t="s">
        <v>59</v>
      </c>
      <c r="C124" s="42"/>
      <c r="D124" s="42"/>
      <c r="E124" s="42"/>
      <c r="F124" s="42"/>
      <c r="G124" s="42"/>
      <c r="H124" s="42"/>
      <c r="I124" s="43"/>
      <c r="J124" s="110" t="str">
        <f>IF(J109="","",J109)</f>
        <v/>
      </c>
      <c r="K124" s="111" t="str">
        <f>K109</f>
        <v>/5</v>
      </c>
      <c r="L124" s="112"/>
      <c r="N124" s="97"/>
      <c r="O124" s="97"/>
      <c r="P124" s="97"/>
      <c r="Q124" s="121"/>
    </row>
    <row r="125" spans="2:17" ht="27" customHeight="1">
      <c r="B125" s="44" t="s">
        <v>27</v>
      </c>
      <c r="C125" s="25"/>
      <c r="D125" s="25"/>
      <c r="E125" s="25"/>
      <c r="F125" s="25"/>
      <c r="G125" s="25"/>
      <c r="H125" s="25"/>
      <c r="I125" s="25"/>
      <c r="J125" s="117" t="str">
        <f>IF(AND(SUM(J121:J124)&gt;0,COUNTIF(J121:J124,"DM")=0,COUNTIF(J121:J124,"Erreur")=0),SUM(J121:J124),IF(OR(COUNTIF(J121:J124,"DM")&gt;0,COUNTIF(J121:J124,"Erreur")&gt;0),"Err",""))</f>
        <v/>
      </c>
      <c r="K125" s="116" t="str">
        <f>"/"&amp;SUBSTITUTE(K121,"/","")+SUBSTITUTE(K122,"/","")+SUBSTITUTE(K123,"/","")+SUBSTITUTE(K124,"/","")</f>
        <v>/32</v>
      </c>
      <c r="L125" s="115" t="str">
        <f>IFERROR("Note/20 :"&amp;CHAR(10)&amp; ROUND(O125,1),"")</f>
        <v/>
      </c>
      <c r="N125" s="91">
        <f>SUBSTITUTE(K121,"/","")+SUBSTITUTE(K122,"/","")+SUBSTITUTE(K123,"/","")+SUBSTITUTE(K124,"/","")</f>
        <v>32</v>
      </c>
      <c r="O125" s="128" t="str">
        <f>IFERROR((J125/(SUBSTITUTE(K121,"/","")+SUBSTITUTE(K122,"/","")+SUBSTITUTE(K123,"/","")+SUBSTITUTE(K124,"/","")))*20,"Err")</f>
        <v>Err</v>
      </c>
      <c r="P125" s="97"/>
      <c r="Q125" s="121"/>
    </row>
    <row r="126" spans="2:17" s="73" customFormat="1" ht="20.25" customHeight="1">
      <c r="B126" s="118"/>
      <c r="C126" s="119"/>
      <c r="D126" s="119"/>
      <c r="E126" s="119"/>
      <c r="F126" s="119"/>
      <c r="G126" s="119"/>
      <c r="H126" s="119"/>
      <c r="I126" s="120" t="str">
        <f>IF(SUBSTITUTE(K125,"/","")&lt;&gt;"32","soit : ","")</f>
        <v/>
      </c>
      <c r="J126" s="86" t="str">
        <f>IF(SUBSTITUTE(K125,"/","")&lt;&gt;"32",32*J125/SUBSTITUTE(K125,"/",""),"")</f>
        <v/>
      </c>
      <c r="K126" s="87" t="str">
        <f>IF(SUBSTITUTE(K125,"/","")="32","","/" &amp; SUBSTITUTE(K125,"/",""))</f>
        <v/>
      </c>
      <c r="L126" s="88"/>
      <c r="M126" s="91"/>
      <c r="N126" s="97"/>
      <c r="O126" s="100"/>
      <c r="P126" s="97"/>
      <c r="Q126" s="121"/>
    </row>
    <row r="127" spans="2:17" s="73" customFormat="1" ht="9.75" customHeight="1" thickBot="1">
      <c r="M127" s="91"/>
      <c r="N127" s="97"/>
      <c r="O127" s="100"/>
      <c r="P127" s="97"/>
      <c r="Q127" s="121"/>
    </row>
    <row r="128" spans="2:17" ht="15" customHeight="1">
      <c r="I128" s="68" t="s">
        <v>43</v>
      </c>
      <c r="J128" s="89" t="str">
        <f>IF(O125="Err","?",IF(AND(O125&gt;=10,O125&lt;13),"Réservé",IF(AND(O125&gt;=13,O125&lt;16),"Favorable",IF(O125&gt;=16,"Très favorable","A rejeter"))))</f>
        <v>?</v>
      </c>
      <c r="K128" s="90"/>
      <c r="L128" s="91"/>
      <c r="N128" s="97"/>
      <c r="O128" s="97"/>
      <c r="P128" s="97"/>
      <c r="Q128" s="121"/>
    </row>
    <row r="129" spans="2:22" ht="15.75" customHeight="1" thickBot="1">
      <c r="I129" s="69"/>
      <c r="J129" s="113" t="str">
        <f>IF(SUM(N116:O116)=1,B114,IF(SUM(N116:O116)=2,B115,IF(SUM(N116:O116)&gt;=3,B116,"")))</f>
        <v/>
      </c>
      <c r="K129" s="92"/>
      <c r="L129" s="91"/>
      <c r="N129" s="97"/>
      <c r="O129" s="97"/>
      <c r="P129" s="97"/>
      <c r="Q129" s="121"/>
    </row>
    <row r="130" spans="2:22" ht="15.75" customHeight="1">
      <c r="N130" s="97"/>
      <c r="O130" s="97"/>
      <c r="P130" s="97"/>
      <c r="Q130" s="121"/>
    </row>
    <row r="131" spans="2:22">
      <c r="I131" s="93" t="str">
        <f>IF(SUM(Q1:Q131)&gt;=1,"Contrôle de saisie : " &amp; SUM(Q1:Q131) &amp; " anomalie(s) à corriger","")</f>
        <v>Contrôle de saisie : 1 anomalie(s) à corriger</v>
      </c>
      <c r="N131" s="97"/>
      <c r="O131" s="97"/>
      <c r="P131" s="97"/>
      <c r="Q131" s="121"/>
    </row>
    <row r="132" spans="2:22">
      <c r="N132" s="97"/>
      <c r="O132" s="97"/>
      <c r="P132" s="97"/>
      <c r="Q132" s="121"/>
      <c r="U132" s="73"/>
      <c r="V132" s="73"/>
    </row>
    <row r="133" spans="2:22" ht="15" customHeight="1">
      <c r="N133" s="97"/>
      <c r="O133" s="97"/>
      <c r="P133" s="97"/>
      <c r="Q133" s="121"/>
      <c r="U133" s="73"/>
      <c r="V133" s="73"/>
    </row>
    <row r="134" spans="2:22" ht="15" customHeight="1">
      <c r="N134" s="97"/>
      <c r="O134" s="97"/>
      <c r="P134" s="97"/>
      <c r="Q134" s="121"/>
      <c r="U134" s="73"/>
      <c r="V134" s="73"/>
    </row>
    <row r="135" spans="2:22" ht="19.5" customHeight="1">
      <c r="B135" s="45"/>
      <c r="N135" s="97"/>
      <c r="O135" s="97"/>
      <c r="P135" s="97"/>
      <c r="Q135" s="121"/>
      <c r="U135" s="73"/>
      <c r="V135" s="73"/>
    </row>
    <row r="136" spans="2:22">
      <c r="N136" s="97"/>
      <c r="O136" s="97"/>
      <c r="P136" s="97"/>
      <c r="Q136" s="121"/>
      <c r="U136" s="73"/>
      <c r="V136" s="73"/>
    </row>
    <row r="137" spans="2:22">
      <c r="N137" s="97"/>
      <c r="O137" s="97"/>
      <c r="P137" s="97"/>
      <c r="Q137" s="121"/>
      <c r="U137" s="73"/>
      <c r="V137" s="73"/>
    </row>
    <row r="138" spans="2:22">
      <c r="N138" s="97"/>
      <c r="O138" s="97"/>
      <c r="P138" s="97"/>
      <c r="Q138" s="121"/>
      <c r="U138" s="73"/>
      <c r="V138" s="73"/>
    </row>
    <row r="139" spans="2:22">
      <c r="N139" s="97"/>
      <c r="O139" s="97"/>
      <c r="P139" s="97"/>
      <c r="Q139" s="121"/>
      <c r="U139" s="73"/>
      <c r="V139" s="73"/>
    </row>
    <row r="140" spans="2:22">
      <c r="N140" s="97"/>
      <c r="O140" s="97"/>
      <c r="P140" s="97"/>
      <c r="Q140" s="121"/>
      <c r="U140" s="73"/>
      <c r="V140" s="73"/>
    </row>
    <row r="141" spans="2:22">
      <c r="N141" s="97"/>
      <c r="O141" s="97"/>
      <c r="P141" s="97"/>
      <c r="Q141" s="121"/>
      <c r="U141" s="73"/>
      <c r="V141" s="73"/>
    </row>
    <row r="142" spans="2:22">
      <c r="N142" s="97"/>
      <c r="O142" s="97"/>
      <c r="P142" s="97"/>
      <c r="Q142" s="121"/>
    </row>
    <row r="143" spans="2:22">
      <c r="N143" s="97"/>
      <c r="O143" s="97"/>
      <c r="P143" s="97"/>
      <c r="Q143" s="121"/>
    </row>
    <row r="144" spans="2:22">
      <c r="N144" s="97"/>
      <c r="O144" s="97"/>
      <c r="P144" s="97"/>
      <c r="Q144" s="121"/>
    </row>
    <row r="145" spans="14:17">
      <c r="N145" s="97"/>
      <c r="O145" s="97"/>
      <c r="P145" s="97"/>
      <c r="Q145" s="121"/>
    </row>
    <row r="146" spans="14:17">
      <c r="N146" s="97"/>
      <c r="O146" s="97"/>
      <c r="P146" s="97"/>
      <c r="Q146" s="121"/>
    </row>
    <row r="147" spans="14:17">
      <c r="N147" s="97"/>
      <c r="O147" s="97"/>
      <c r="P147" s="97"/>
      <c r="Q147" s="121"/>
    </row>
    <row r="148" spans="14:17">
      <c r="N148" s="97"/>
      <c r="O148" s="97"/>
      <c r="P148" s="97"/>
      <c r="Q148" s="121"/>
    </row>
    <row r="149" spans="14:17">
      <c r="N149" s="97"/>
      <c r="O149" s="97"/>
      <c r="P149" s="97"/>
      <c r="Q149" s="121"/>
    </row>
    <row r="150" spans="14:17">
      <c r="N150" s="97"/>
      <c r="O150" s="97"/>
      <c r="P150" s="97"/>
      <c r="Q150" s="121"/>
    </row>
    <row r="151" spans="14:17">
      <c r="N151" s="97"/>
      <c r="O151" s="97"/>
      <c r="P151" s="97"/>
      <c r="Q151" s="121"/>
    </row>
    <row r="152" spans="14:17">
      <c r="N152" s="97"/>
      <c r="O152" s="97"/>
      <c r="P152" s="97"/>
      <c r="Q152" s="121"/>
    </row>
    <row r="153" spans="14:17">
      <c r="N153" s="97"/>
      <c r="O153" s="97"/>
      <c r="P153" s="97"/>
      <c r="Q153" s="121"/>
    </row>
    <row r="154" spans="14:17">
      <c r="N154" s="97"/>
      <c r="O154" s="97"/>
      <c r="P154" s="97"/>
      <c r="Q154" s="121"/>
    </row>
    <row r="155" spans="14:17">
      <c r="N155" s="97"/>
      <c r="O155" s="97"/>
      <c r="P155" s="97"/>
      <c r="Q155" s="121"/>
    </row>
    <row r="156" spans="14:17">
      <c r="N156" s="97"/>
      <c r="O156" s="97"/>
      <c r="P156" s="97"/>
      <c r="Q156" s="121"/>
    </row>
    <row r="157" spans="14:17">
      <c r="N157" s="97"/>
      <c r="O157" s="97"/>
      <c r="P157" s="97"/>
      <c r="Q157" s="121"/>
    </row>
    <row r="158" spans="14:17">
      <c r="N158" s="97"/>
      <c r="O158" s="97"/>
      <c r="P158" s="97"/>
      <c r="Q158" s="121"/>
    </row>
    <row r="159" spans="14:17">
      <c r="N159" s="97"/>
      <c r="O159" s="97"/>
      <c r="P159" s="97"/>
      <c r="Q159" s="121"/>
    </row>
    <row r="160" spans="14:17">
      <c r="N160" s="97"/>
      <c r="O160" s="97"/>
      <c r="P160" s="97"/>
      <c r="Q160" s="121"/>
    </row>
    <row r="161" spans="14:17">
      <c r="N161" s="97"/>
      <c r="O161" s="97"/>
      <c r="P161" s="97"/>
      <c r="Q161" s="121"/>
    </row>
    <row r="162" spans="14:17">
      <c r="N162" s="97"/>
      <c r="O162" s="97"/>
      <c r="P162" s="97"/>
      <c r="Q162" s="121"/>
    </row>
    <row r="163" spans="14:17">
      <c r="N163" s="97"/>
      <c r="O163" s="97"/>
      <c r="P163" s="97"/>
      <c r="Q163" s="121"/>
    </row>
    <row r="164" spans="14:17">
      <c r="N164" s="97"/>
      <c r="O164" s="97"/>
      <c r="P164" s="97"/>
      <c r="Q164" s="121"/>
    </row>
    <row r="165" spans="14:17">
      <c r="N165" s="97"/>
      <c r="O165" s="97"/>
      <c r="P165" s="97"/>
      <c r="Q165" s="121"/>
    </row>
    <row r="166" spans="14:17">
      <c r="N166" s="97"/>
      <c r="O166" s="97"/>
      <c r="P166" s="97"/>
      <c r="Q166" s="121"/>
    </row>
    <row r="167" spans="14:17">
      <c r="N167" s="97"/>
      <c r="O167" s="97"/>
      <c r="P167" s="97"/>
      <c r="Q167" s="121"/>
    </row>
    <row r="168" spans="14:17">
      <c r="N168" s="97"/>
      <c r="O168" s="97"/>
      <c r="P168" s="97"/>
      <c r="Q168" s="121"/>
    </row>
    <row r="169" spans="14:17">
      <c r="N169" s="97"/>
      <c r="O169" s="97"/>
      <c r="P169" s="97"/>
      <c r="Q169" s="121"/>
    </row>
    <row r="170" spans="14:17">
      <c r="N170" s="97"/>
      <c r="O170" s="97"/>
      <c r="P170" s="97"/>
      <c r="Q170" s="121"/>
    </row>
    <row r="171" spans="14:17">
      <c r="N171" s="97"/>
      <c r="O171" s="97"/>
      <c r="P171" s="97"/>
      <c r="Q171" s="121"/>
    </row>
    <row r="172" spans="14:17">
      <c r="N172" s="97"/>
      <c r="O172" s="97"/>
      <c r="P172" s="97"/>
      <c r="Q172" s="121"/>
    </row>
    <row r="173" spans="14:17">
      <c r="N173" s="97"/>
      <c r="O173" s="97"/>
      <c r="P173" s="97"/>
      <c r="Q173" s="121"/>
    </row>
    <row r="174" spans="14:17">
      <c r="N174" s="97"/>
      <c r="O174" s="97"/>
      <c r="P174" s="97"/>
      <c r="Q174" s="121"/>
    </row>
    <row r="175" spans="14:17">
      <c r="N175" s="97"/>
      <c r="O175" s="97"/>
      <c r="P175" s="97"/>
      <c r="Q175" s="121"/>
    </row>
    <row r="176" spans="14:17">
      <c r="N176" s="97"/>
      <c r="O176" s="97"/>
      <c r="P176" s="97"/>
      <c r="Q176" s="121"/>
    </row>
    <row r="177" spans="14:17">
      <c r="N177" s="97"/>
      <c r="O177" s="97"/>
      <c r="P177" s="97"/>
      <c r="Q177" s="121"/>
    </row>
    <row r="178" spans="14:17">
      <c r="N178" s="97"/>
      <c r="O178" s="97"/>
      <c r="P178" s="97"/>
      <c r="Q178" s="121"/>
    </row>
    <row r="179" spans="14:17">
      <c r="N179" s="97"/>
      <c r="O179" s="97"/>
      <c r="P179" s="97"/>
      <c r="Q179" s="121"/>
    </row>
    <row r="180" spans="14:17">
      <c r="N180" s="97"/>
      <c r="O180" s="97"/>
      <c r="P180" s="97"/>
      <c r="Q180" s="121"/>
    </row>
    <row r="181" spans="14:17">
      <c r="N181" s="97"/>
      <c r="O181" s="97"/>
      <c r="P181" s="97"/>
      <c r="Q181" s="121"/>
    </row>
    <row r="182" spans="14:17">
      <c r="N182" s="97"/>
      <c r="O182" s="97"/>
      <c r="P182" s="97"/>
      <c r="Q182" s="121"/>
    </row>
    <row r="183" spans="14:17">
      <c r="N183" s="97"/>
      <c r="O183" s="97"/>
      <c r="P183" s="97"/>
      <c r="Q183" s="121"/>
    </row>
    <row r="184" spans="14:17">
      <c r="N184" s="97"/>
      <c r="O184" s="97"/>
      <c r="P184" s="97"/>
      <c r="Q184" s="121"/>
    </row>
    <row r="185" spans="14:17">
      <c r="N185" s="97"/>
      <c r="O185" s="97"/>
      <c r="P185" s="97"/>
      <c r="Q185" s="121"/>
    </row>
    <row r="186" spans="14:17">
      <c r="N186" s="97"/>
      <c r="O186" s="97"/>
      <c r="P186" s="97"/>
      <c r="Q186" s="121"/>
    </row>
    <row r="187" spans="14:17">
      <c r="N187" s="97"/>
      <c r="O187" s="97"/>
      <c r="P187" s="97"/>
      <c r="Q187" s="121"/>
    </row>
    <row r="188" spans="14:17">
      <c r="N188" s="97"/>
      <c r="O188" s="97"/>
      <c r="P188" s="97"/>
      <c r="Q188" s="121"/>
    </row>
    <row r="189" spans="14:17">
      <c r="N189" s="97"/>
      <c r="O189" s="97"/>
      <c r="P189" s="97"/>
      <c r="Q189" s="121"/>
    </row>
    <row r="190" spans="14:17">
      <c r="N190" s="97"/>
      <c r="O190" s="97"/>
      <c r="P190" s="97"/>
      <c r="Q190" s="121"/>
    </row>
    <row r="191" spans="14:17">
      <c r="N191" s="97"/>
      <c r="O191" s="97"/>
      <c r="P191" s="97"/>
      <c r="Q191" s="121"/>
    </row>
    <row r="192" spans="14:17">
      <c r="N192" s="97"/>
      <c r="O192" s="97"/>
      <c r="P192" s="97"/>
      <c r="Q192" s="121"/>
    </row>
    <row r="193" spans="14:17">
      <c r="N193" s="97"/>
      <c r="O193" s="97"/>
      <c r="P193" s="97"/>
      <c r="Q193" s="121"/>
    </row>
    <row r="194" spans="14:17">
      <c r="N194" s="97"/>
      <c r="O194" s="97"/>
      <c r="P194" s="97"/>
      <c r="Q194" s="121"/>
    </row>
    <row r="195" spans="14:17">
      <c r="N195" s="97"/>
      <c r="O195" s="97"/>
      <c r="P195" s="97"/>
      <c r="Q195" s="121"/>
    </row>
    <row r="196" spans="14:17">
      <c r="N196" s="97"/>
      <c r="O196" s="97"/>
      <c r="P196" s="97"/>
      <c r="Q196" s="121"/>
    </row>
    <row r="197" spans="14:17">
      <c r="N197" s="97"/>
      <c r="O197" s="97"/>
      <c r="P197" s="97"/>
      <c r="Q197" s="121"/>
    </row>
    <row r="198" spans="14:17">
      <c r="N198" s="97"/>
      <c r="O198" s="97"/>
      <c r="P198" s="97"/>
      <c r="Q198" s="121"/>
    </row>
    <row r="199" spans="14:17">
      <c r="N199" s="97"/>
      <c r="O199" s="97"/>
      <c r="P199" s="97"/>
      <c r="Q199" s="121"/>
    </row>
    <row r="200" spans="14:17">
      <c r="N200" s="97"/>
      <c r="O200" s="97"/>
      <c r="P200" s="97"/>
      <c r="Q200" s="121"/>
    </row>
    <row r="201" spans="14:17">
      <c r="N201" s="97"/>
      <c r="O201" s="97"/>
      <c r="P201" s="97"/>
      <c r="Q201" s="121"/>
    </row>
    <row r="202" spans="14:17">
      <c r="N202" s="97"/>
      <c r="O202" s="97"/>
      <c r="P202" s="97"/>
      <c r="Q202" s="121"/>
    </row>
    <row r="203" spans="14:17">
      <c r="N203" s="97"/>
      <c r="O203" s="97"/>
      <c r="P203" s="97"/>
      <c r="Q203" s="121"/>
    </row>
    <row r="204" spans="14:17">
      <c r="N204" s="97"/>
      <c r="O204" s="97"/>
      <c r="P204" s="97"/>
      <c r="Q204" s="121"/>
    </row>
    <row r="205" spans="14:17">
      <c r="N205" s="97"/>
      <c r="O205" s="97"/>
      <c r="P205" s="97"/>
      <c r="Q205" s="121"/>
    </row>
    <row r="206" spans="14:17">
      <c r="N206" s="97"/>
      <c r="O206" s="97"/>
      <c r="P206" s="97"/>
      <c r="Q206" s="121"/>
    </row>
    <row r="207" spans="14:17">
      <c r="N207" s="97"/>
      <c r="O207" s="97"/>
      <c r="P207" s="97"/>
      <c r="Q207" s="121"/>
    </row>
    <row r="208" spans="14:17">
      <c r="N208" s="97"/>
      <c r="O208" s="97"/>
      <c r="P208" s="97"/>
      <c r="Q208" s="121"/>
    </row>
    <row r="209" spans="14:17">
      <c r="N209" s="97"/>
      <c r="O209" s="97"/>
      <c r="P209" s="97"/>
      <c r="Q209" s="121"/>
    </row>
    <row r="210" spans="14:17">
      <c r="N210" s="97"/>
      <c r="O210" s="97"/>
      <c r="P210" s="97"/>
      <c r="Q210" s="121"/>
    </row>
    <row r="211" spans="14:17">
      <c r="N211" s="97"/>
      <c r="O211" s="97"/>
      <c r="P211" s="97"/>
      <c r="Q211" s="121"/>
    </row>
    <row r="212" spans="14:17">
      <c r="N212" s="97"/>
      <c r="O212" s="97"/>
      <c r="P212" s="97"/>
      <c r="Q212" s="121"/>
    </row>
    <row r="213" spans="14:17">
      <c r="N213" s="97"/>
      <c r="O213" s="97"/>
      <c r="P213" s="97"/>
      <c r="Q213" s="121"/>
    </row>
    <row r="214" spans="14:17">
      <c r="N214" s="97"/>
      <c r="O214" s="97"/>
      <c r="P214" s="97"/>
      <c r="Q214" s="121"/>
    </row>
    <row r="215" spans="14:17">
      <c r="N215" s="97"/>
      <c r="O215" s="97"/>
      <c r="P215" s="97"/>
      <c r="Q215" s="121"/>
    </row>
    <row r="216" spans="14:17">
      <c r="N216" s="97"/>
      <c r="O216" s="97"/>
      <c r="P216" s="97"/>
      <c r="Q216" s="121"/>
    </row>
    <row r="217" spans="14:17">
      <c r="N217" s="97"/>
      <c r="O217" s="97"/>
      <c r="P217" s="97"/>
      <c r="Q217" s="121"/>
    </row>
    <row r="218" spans="14:17">
      <c r="N218" s="97"/>
      <c r="O218" s="97"/>
      <c r="P218" s="97"/>
      <c r="Q218" s="121"/>
    </row>
    <row r="219" spans="14:17">
      <c r="N219" s="97"/>
      <c r="O219" s="97"/>
      <c r="P219" s="97"/>
      <c r="Q219" s="121"/>
    </row>
    <row r="220" spans="14:17">
      <c r="N220" s="97"/>
      <c r="O220" s="97"/>
      <c r="P220" s="97"/>
      <c r="Q220" s="121"/>
    </row>
    <row r="221" spans="14:17">
      <c r="N221" s="97"/>
      <c r="O221" s="97"/>
      <c r="P221" s="97"/>
      <c r="Q221" s="121"/>
    </row>
    <row r="222" spans="14:17">
      <c r="N222" s="97"/>
      <c r="O222" s="97"/>
      <c r="P222" s="97"/>
      <c r="Q222" s="121"/>
    </row>
    <row r="223" spans="14:17">
      <c r="N223" s="97"/>
      <c r="O223" s="97"/>
      <c r="P223" s="97"/>
      <c r="Q223" s="121"/>
    </row>
    <row r="224" spans="14:17">
      <c r="N224" s="97"/>
      <c r="O224" s="97"/>
      <c r="P224" s="97"/>
      <c r="Q224" s="121"/>
    </row>
    <row r="225" spans="14:17">
      <c r="N225" s="97"/>
      <c r="O225" s="97"/>
      <c r="P225" s="97"/>
      <c r="Q225" s="121"/>
    </row>
    <row r="226" spans="14:17">
      <c r="N226" s="97"/>
      <c r="O226" s="97"/>
      <c r="P226" s="97"/>
      <c r="Q226" s="121"/>
    </row>
    <row r="227" spans="14:17">
      <c r="N227" s="97"/>
      <c r="O227" s="97"/>
      <c r="P227" s="97"/>
      <c r="Q227" s="121"/>
    </row>
    <row r="228" spans="14:17">
      <c r="N228" s="97"/>
      <c r="O228" s="97"/>
      <c r="P228" s="97"/>
      <c r="Q228" s="121"/>
    </row>
    <row r="229" spans="14:17">
      <c r="N229" s="97"/>
      <c r="O229" s="97"/>
      <c r="P229" s="97"/>
      <c r="Q229" s="121"/>
    </row>
    <row r="230" spans="14:17">
      <c r="N230" s="97"/>
      <c r="O230" s="97"/>
      <c r="P230" s="97"/>
      <c r="Q230" s="121"/>
    </row>
    <row r="231" spans="14:17">
      <c r="N231" s="97"/>
      <c r="O231" s="97"/>
      <c r="P231" s="97"/>
      <c r="Q231" s="121"/>
    </row>
    <row r="232" spans="14:17">
      <c r="N232" s="97"/>
      <c r="O232" s="97"/>
      <c r="P232" s="97"/>
      <c r="Q232" s="121"/>
    </row>
    <row r="233" spans="14:17">
      <c r="N233" s="97"/>
      <c r="O233" s="97"/>
      <c r="P233" s="97"/>
      <c r="Q233" s="121"/>
    </row>
    <row r="234" spans="14:17">
      <c r="N234" s="97"/>
      <c r="O234" s="97"/>
      <c r="P234" s="97"/>
      <c r="Q234" s="121"/>
    </row>
    <row r="235" spans="14:17">
      <c r="N235" s="97"/>
      <c r="O235" s="97"/>
      <c r="P235" s="97"/>
      <c r="Q235" s="121"/>
    </row>
    <row r="236" spans="14:17">
      <c r="N236" s="97"/>
      <c r="O236" s="97"/>
      <c r="P236" s="97"/>
      <c r="Q236" s="121"/>
    </row>
    <row r="237" spans="14:17">
      <c r="N237" s="97"/>
      <c r="O237" s="97"/>
      <c r="P237" s="97"/>
      <c r="Q237" s="121"/>
    </row>
    <row r="238" spans="14:17">
      <c r="N238" s="97"/>
      <c r="O238" s="97"/>
      <c r="P238" s="97"/>
      <c r="Q238" s="121"/>
    </row>
    <row r="239" spans="14:17">
      <c r="N239" s="97"/>
      <c r="O239" s="97"/>
      <c r="P239" s="97"/>
      <c r="Q239" s="121"/>
    </row>
    <row r="240" spans="14:17">
      <c r="N240" s="97"/>
      <c r="O240" s="97"/>
      <c r="P240" s="97"/>
      <c r="Q240" s="121"/>
    </row>
    <row r="241" spans="14:17">
      <c r="N241" s="97"/>
      <c r="O241" s="97"/>
      <c r="P241" s="97"/>
      <c r="Q241" s="121"/>
    </row>
    <row r="242" spans="14:17">
      <c r="N242" s="97"/>
      <c r="O242" s="97"/>
      <c r="P242" s="97"/>
      <c r="Q242" s="121"/>
    </row>
    <row r="243" spans="14:17">
      <c r="N243" s="97"/>
      <c r="O243" s="97"/>
      <c r="P243" s="97"/>
      <c r="Q243" s="121"/>
    </row>
    <row r="244" spans="14:17">
      <c r="N244" s="97"/>
      <c r="O244" s="97"/>
      <c r="P244" s="97"/>
      <c r="Q244" s="121"/>
    </row>
    <row r="245" spans="14:17">
      <c r="N245" s="97"/>
      <c r="O245" s="97"/>
      <c r="P245" s="97"/>
      <c r="Q245" s="121"/>
    </row>
    <row r="246" spans="14:17">
      <c r="N246" s="97"/>
      <c r="O246" s="97"/>
      <c r="P246" s="97"/>
      <c r="Q246" s="121"/>
    </row>
    <row r="247" spans="14:17">
      <c r="N247" s="97"/>
      <c r="O247" s="97"/>
      <c r="P247" s="97"/>
      <c r="Q247" s="121"/>
    </row>
    <row r="248" spans="14:17">
      <c r="N248" s="97"/>
      <c r="O248" s="97"/>
      <c r="P248" s="97"/>
      <c r="Q248" s="121"/>
    </row>
    <row r="249" spans="14:17">
      <c r="N249" s="97"/>
      <c r="O249" s="97"/>
      <c r="P249" s="97"/>
      <c r="Q249" s="121"/>
    </row>
    <row r="250" spans="14:17">
      <c r="N250" s="97"/>
      <c r="O250" s="97"/>
      <c r="P250" s="97"/>
      <c r="Q250" s="121"/>
    </row>
    <row r="251" spans="14:17">
      <c r="N251" s="97"/>
      <c r="O251" s="97"/>
      <c r="P251" s="97"/>
      <c r="Q251" s="121"/>
    </row>
    <row r="252" spans="14:17">
      <c r="N252" s="97"/>
      <c r="O252" s="97"/>
      <c r="P252" s="97"/>
      <c r="Q252" s="121"/>
    </row>
    <row r="253" spans="14:17">
      <c r="N253" s="97"/>
      <c r="O253" s="97"/>
      <c r="P253" s="97"/>
      <c r="Q253" s="121"/>
    </row>
    <row r="254" spans="14:17">
      <c r="N254" s="97"/>
      <c r="O254" s="97"/>
      <c r="P254" s="97"/>
      <c r="Q254" s="121"/>
    </row>
    <row r="255" spans="14:17">
      <c r="N255" s="97"/>
      <c r="O255" s="97"/>
      <c r="P255" s="97"/>
      <c r="Q255" s="121"/>
    </row>
    <row r="256" spans="14:17">
      <c r="N256" s="97"/>
      <c r="O256" s="97"/>
      <c r="P256" s="97"/>
      <c r="Q256" s="121"/>
    </row>
    <row r="257" spans="14:17">
      <c r="N257" s="97"/>
      <c r="O257" s="97"/>
      <c r="P257" s="97"/>
      <c r="Q257" s="121"/>
    </row>
    <row r="258" spans="14:17">
      <c r="N258" s="97"/>
      <c r="O258" s="97"/>
      <c r="P258" s="97"/>
      <c r="Q258" s="121"/>
    </row>
    <row r="259" spans="14:17">
      <c r="N259" s="97"/>
      <c r="O259" s="97"/>
      <c r="P259" s="97"/>
      <c r="Q259" s="121"/>
    </row>
    <row r="260" spans="14:17">
      <c r="N260" s="97"/>
      <c r="O260" s="97"/>
      <c r="P260" s="97"/>
      <c r="Q260" s="121"/>
    </row>
    <row r="261" spans="14:17">
      <c r="N261" s="97"/>
      <c r="O261" s="97"/>
      <c r="P261" s="97"/>
      <c r="Q261" s="121"/>
    </row>
    <row r="262" spans="14:17">
      <c r="N262" s="97"/>
      <c r="O262" s="97"/>
      <c r="P262" s="97"/>
      <c r="Q262" s="121"/>
    </row>
    <row r="263" spans="14:17">
      <c r="N263" s="97"/>
      <c r="O263" s="97"/>
      <c r="P263" s="97"/>
      <c r="Q263" s="121"/>
    </row>
    <row r="264" spans="14:17">
      <c r="N264" s="97"/>
      <c r="O264" s="97"/>
      <c r="P264" s="97"/>
      <c r="Q264" s="121"/>
    </row>
    <row r="265" spans="14:17">
      <c r="Q265" s="121"/>
    </row>
    <row r="266" spans="14:17">
      <c r="Q266" s="121"/>
    </row>
    <row r="267" spans="14:17">
      <c r="Q267" s="121"/>
    </row>
    <row r="268" spans="14:17">
      <c r="Q268" s="121"/>
    </row>
    <row r="269" spans="14:17">
      <c r="Q269" s="121"/>
    </row>
    <row r="270" spans="14:17">
      <c r="Q270" s="121"/>
    </row>
    <row r="271" spans="14:17">
      <c r="Q271" s="121"/>
    </row>
    <row r="272" spans="14:17">
      <c r="Q272" s="121"/>
    </row>
    <row r="273" spans="17:17">
      <c r="Q273" s="121"/>
    </row>
    <row r="274" spans="17:17">
      <c r="Q274" s="121"/>
    </row>
    <row r="275" spans="17:17">
      <c r="Q275" s="121"/>
    </row>
    <row r="276" spans="17:17">
      <c r="Q276" s="121"/>
    </row>
    <row r="277" spans="17:17">
      <c r="Q277" s="121"/>
    </row>
    <row r="278" spans="17:17">
      <c r="Q278" s="121"/>
    </row>
    <row r="279" spans="17:17">
      <c r="Q279" s="121"/>
    </row>
    <row r="280" spans="17:17">
      <c r="Q280" s="121"/>
    </row>
    <row r="281" spans="17:17">
      <c r="Q281" s="121"/>
    </row>
    <row r="282" spans="17:17">
      <c r="Q282" s="121"/>
    </row>
    <row r="283" spans="17:17">
      <c r="Q283" s="121"/>
    </row>
    <row r="284" spans="17:17">
      <c r="Q284" s="121"/>
    </row>
    <row r="285" spans="17:17">
      <c r="Q285" s="62"/>
    </row>
    <row r="286" spans="17:17">
      <c r="Q286" s="62"/>
    </row>
    <row r="287" spans="17:17">
      <c r="Q287" s="62"/>
    </row>
    <row r="288" spans="17:17">
      <c r="Q288" s="62"/>
    </row>
    <row r="289" spans="17:17">
      <c r="Q289" s="62"/>
    </row>
    <row r="290" spans="17:17">
      <c r="Q290" s="62"/>
    </row>
    <row r="291" spans="17:17">
      <c r="Q291" s="62"/>
    </row>
    <row r="292" spans="17:17">
      <c r="Q292" s="62"/>
    </row>
    <row r="293" spans="17:17">
      <c r="Q293" s="62"/>
    </row>
    <row r="294" spans="17:17">
      <c r="Q294" s="62"/>
    </row>
    <row r="295" spans="17:17">
      <c r="Q295" s="62"/>
    </row>
    <row r="296" spans="17:17">
      <c r="Q296" s="62"/>
    </row>
    <row r="297" spans="17:17">
      <c r="Q297" s="62"/>
    </row>
    <row r="298" spans="17:17">
      <c r="Q298" s="62"/>
    </row>
    <row r="299" spans="17:17">
      <c r="Q299" s="62"/>
    </row>
    <row r="300" spans="17:17">
      <c r="Q300" s="62"/>
    </row>
    <row r="301" spans="17:17">
      <c r="Q301" s="62"/>
    </row>
    <row r="302" spans="17:17">
      <c r="Q302" s="62"/>
    </row>
    <row r="303" spans="17:17">
      <c r="Q303" s="62"/>
    </row>
    <row r="304" spans="17:17">
      <c r="Q304" s="62"/>
    </row>
    <row r="305" spans="17:17">
      <c r="Q305" s="62"/>
    </row>
  </sheetData>
  <sheetProtection algorithmName="SHA-512" hashValue="ZUn7nm44Kc8tFqBkXFhCIVL7WQe/+Y7uPMl9jCuzdN6hY2X4QbCS7TlFy/4pk4S9NzFHFA3svx1QxSO+8kJL9Q==" saltValue="O+a8TJF0Xsxd9ARGNxx94w==" spinCount="100000" sheet="1" insertRows="0"/>
  <mergeCells count="27">
    <mergeCell ref="B29:J29"/>
    <mergeCell ref="B25:J25"/>
    <mergeCell ref="B26:J26"/>
    <mergeCell ref="B42:L42"/>
    <mergeCell ref="B36:L38"/>
    <mergeCell ref="B40:L41"/>
    <mergeCell ref="D6:H6"/>
    <mergeCell ref="B17:L17"/>
    <mergeCell ref="B53:I53"/>
    <mergeCell ref="B117:I117"/>
    <mergeCell ref="B31:I31"/>
    <mergeCell ref="B77:I77"/>
    <mergeCell ref="B50:I50"/>
    <mergeCell ref="B52:I52"/>
    <mergeCell ref="B76:I76"/>
    <mergeCell ref="B101:I101"/>
    <mergeCell ref="D8:L12"/>
    <mergeCell ref="B51:I51"/>
    <mergeCell ref="B24:J24"/>
    <mergeCell ref="B30:J30"/>
    <mergeCell ref="B27:J27"/>
    <mergeCell ref="B28:J28"/>
    <mergeCell ref="K49:L49"/>
    <mergeCell ref="K50:L50"/>
    <mergeCell ref="K51:L51"/>
    <mergeCell ref="K52:L52"/>
    <mergeCell ref="K53:L53"/>
  </mergeCells>
  <conditionalFormatting sqref="J49:J53">
    <cfRule type="cellIs" dxfId="67" priority="129" operator="equal">
      <formula>3</formula>
    </cfRule>
    <cfRule type="cellIs" dxfId="66" priority="130" operator="equal">
      <formula>2</formula>
    </cfRule>
    <cfRule type="cellIs" dxfId="65" priority="131" operator="equal">
      <formula>1</formula>
    </cfRule>
  </conditionalFormatting>
  <conditionalFormatting sqref="J75:J77">
    <cfRule type="cellIs" dxfId="64" priority="120" operator="equal">
      <formula>3</formula>
    </cfRule>
    <cfRule type="cellIs" dxfId="63" priority="121" operator="equal">
      <formula>2</formula>
    </cfRule>
    <cfRule type="cellIs" dxfId="62" priority="122" operator="equal">
      <formula>1</formula>
    </cfRule>
  </conditionalFormatting>
  <conditionalFormatting sqref="B117">
    <cfRule type="expression" dxfId="61" priority="107">
      <formula>IF(B117&lt;&gt;"",TRUE,FALSE)</formula>
    </cfRule>
  </conditionalFormatting>
  <conditionalFormatting sqref="B31:B32">
    <cfRule type="expression" dxfId="60" priority="105">
      <formula>IF(B31&lt;&gt;"",TRUE,FALSE)</formula>
    </cfRule>
  </conditionalFormatting>
  <conditionalFormatting sqref="M24:M30">
    <cfRule type="cellIs" dxfId="59" priority="102" operator="equal">
      <formula>"Erreur"</formula>
    </cfRule>
  </conditionalFormatting>
  <conditionalFormatting sqref="J128">
    <cfRule type="cellIs" dxfId="58" priority="93" operator="equal">
      <formula>"Favorable"</formula>
    </cfRule>
    <cfRule type="cellIs" dxfId="57" priority="97" operator="equal">
      <formula>"Très favorable"</formula>
    </cfRule>
    <cfRule type="cellIs" dxfId="56" priority="98" operator="equal">
      <formula>"A rejeter"</formula>
    </cfRule>
    <cfRule type="cellIs" dxfId="55" priority="101" operator="equal">
      <formula>"Réservé"</formula>
    </cfRule>
  </conditionalFormatting>
  <conditionalFormatting sqref="K128">
    <cfRule type="expression" dxfId="54" priority="94">
      <formula>IF(J128="Favorable",TRUE,FALSE)</formula>
    </cfRule>
    <cfRule type="expression" dxfId="53" priority="95">
      <formula>IF(J128="A rejeter",TRUE,FALSE)</formula>
    </cfRule>
    <cfRule type="expression" dxfId="52" priority="96">
      <formula>IF(J128="Très favorable",TRUE,FALSE)</formula>
    </cfRule>
    <cfRule type="expression" dxfId="51" priority="99">
      <formula>IF(J128="Réservé",TRUE,FALSE)</formula>
    </cfRule>
  </conditionalFormatting>
  <conditionalFormatting sqref="J129">
    <cfRule type="expression" dxfId="50" priority="85">
      <formula>IF(AND(N116=1,O116&lt;&gt;3),TRUE,FALSE)</formula>
    </cfRule>
    <cfRule type="expression" dxfId="49" priority="86">
      <formula>IF(AND(N116=2,O116&lt;&gt;3),TRUE,FALSE)</formula>
    </cfRule>
    <cfRule type="expression" dxfId="48" priority="90">
      <formula>IF(SUM(N116:O116)&gt;=3,TRUE,FALSE)</formula>
    </cfRule>
  </conditionalFormatting>
  <conditionalFormatting sqref="K129">
    <cfRule type="expression" dxfId="47" priority="87">
      <formula>IF(J129=B114,TRUE,FALSE)</formula>
    </cfRule>
    <cfRule type="expression" dxfId="46" priority="88">
      <formula>IF(J129=B115,TRUE,FALSE)</formula>
    </cfRule>
    <cfRule type="expression" dxfId="45" priority="89">
      <formula>IF(J129=B116,TRUE,FALSE)</formula>
    </cfRule>
  </conditionalFormatting>
  <conditionalFormatting sqref="M14">
    <cfRule type="cellIs" dxfId="44" priority="84" operator="equal">
      <formula>"Erreur"</formula>
    </cfRule>
  </conditionalFormatting>
  <conditionalFormatting sqref="G15:G16">
    <cfRule type="expression" dxfId="43" priority="83">
      <formula>IF(G15&lt;&gt;"",TRUE,FALSE)</formula>
    </cfRule>
  </conditionalFormatting>
  <conditionalFormatting sqref="H15:H16">
    <cfRule type="expression" dxfId="42" priority="82">
      <formula>IF(G15&lt;&gt;"",TRUE,FALSE)</formula>
    </cfRule>
  </conditionalFormatting>
  <conditionalFormatting sqref="I15:I16">
    <cfRule type="expression" dxfId="41" priority="81">
      <formula>IF(G15&lt;&gt;"",TRUE,FALSE)</formula>
    </cfRule>
  </conditionalFormatting>
  <conditionalFormatting sqref="J15:J16">
    <cfRule type="expression" dxfId="40" priority="80">
      <formula>IF(G15&lt;&gt;"",TRUE,FALSE)</formula>
    </cfRule>
  </conditionalFormatting>
  <conditionalFormatting sqref="B110">
    <cfRule type="expression" dxfId="39" priority="79">
      <formula>IF(B110&lt;&gt;"",TRUE,FALSE)</formula>
    </cfRule>
  </conditionalFormatting>
  <conditionalFormatting sqref="C110">
    <cfRule type="expression" dxfId="38" priority="78">
      <formula>IF(B110&lt;&gt;"",TRUE,FALSE)</formula>
    </cfRule>
  </conditionalFormatting>
  <conditionalFormatting sqref="D110">
    <cfRule type="expression" dxfId="37" priority="77">
      <formula>IF(B110&lt;&gt;"",TRUE,FALSE)</formula>
    </cfRule>
  </conditionalFormatting>
  <conditionalFormatting sqref="B79">
    <cfRule type="expression" dxfId="36" priority="76">
      <formula>IF(B79&lt;&gt;"",TRUE,FALSE)</formula>
    </cfRule>
  </conditionalFormatting>
  <conditionalFormatting sqref="C79">
    <cfRule type="expression" dxfId="35" priority="75">
      <formula>IF(B79&lt;&gt;"",TRUE,FALSE)</formula>
    </cfRule>
  </conditionalFormatting>
  <conditionalFormatting sqref="D79">
    <cfRule type="expression" dxfId="34" priority="74">
      <formula>IF(B79&lt;&gt;"",TRUE,FALSE)</formula>
    </cfRule>
  </conditionalFormatting>
  <conditionalFormatting sqref="B55">
    <cfRule type="expression" dxfId="33" priority="73">
      <formula>IF(B55&lt;&gt;"",TRUE,FALSE)</formula>
    </cfRule>
  </conditionalFormatting>
  <conditionalFormatting sqref="C55">
    <cfRule type="expression" dxfId="32" priority="72">
      <formula>IF(B55&lt;&gt;"",TRUE,FALSE)</formula>
    </cfRule>
  </conditionalFormatting>
  <conditionalFormatting sqref="D55">
    <cfRule type="expression" dxfId="31" priority="71">
      <formula>IF(B55&lt;&gt;"",TRUE,FALSE)</formula>
    </cfRule>
  </conditionalFormatting>
  <conditionalFormatting sqref="I131">
    <cfRule type="expression" dxfId="30" priority="70">
      <formula>IF(I131&lt;&gt;"",TRUE,FALSE)</formula>
    </cfRule>
  </conditionalFormatting>
  <conditionalFormatting sqref="J131">
    <cfRule type="expression" dxfId="29" priority="69">
      <formula>IF(I131&lt;&gt;"",TRUE,FALSE)</formula>
    </cfRule>
  </conditionalFormatting>
  <conditionalFormatting sqref="K131">
    <cfRule type="expression" dxfId="28" priority="68">
      <formula>IF(I131&lt;&gt;"",TRUE,FALSE)</formula>
    </cfRule>
  </conditionalFormatting>
  <conditionalFormatting sqref="L131">
    <cfRule type="expression" dxfId="27" priority="67">
      <formula>IF(I131&lt;&gt;"",TRUE,FALSE)</formula>
    </cfRule>
  </conditionalFormatting>
  <conditionalFormatting sqref="B17">
    <cfRule type="expression" dxfId="26" priority="66">
      <formula>IF(B17&lt;&gt;"",TRUE,FALSE)</formula>
    </cfRule>
  </conditionalFormatting>
  <conditionalFormatting sqref="B15:B16">
    <cfRule type="expression" dxfId="25" priority="60">
      <formula>IF(B15&lt;&gt;"",TRUE,FALSE)</formula>
    </cfRule>
  </conditionalFormatting>
  <conditionalFormatting sqref="C15:C16">
    <cfRule type="expression" dxfId="24" priority="63">
      <formula>IF(B15&lt;&gt;"",TRUE,FALSE)</formula>
    </cfRule>
  </conditionalFormatting>
  <conditionalFormatting sqref="D15:D16">
    <cfRule type="expression" dxfId="23" priority="62">
      <formula>IF(B15&lt;&gt;"",TRUE,FALSE)</formula>
    </cfRule>
  </conditionalFormatting>
  <conditionalFormatting sqref="E15:E16">
    <cfRule type="expression" dxfId="22" priority="61">
      <formula>IF(B15&lt;&gt;"",TRUE,FALSE)</formula>
    </cfRule>
  </conditionalFormatting>
  <conditionalFormatting sqref="B103">
    <cfRule type="expression" dxfId="21" priority="44">
      <formula>IF(B103&lt;&gt;"",TRUE,FALSE)</formula>
    </cfRule>
  </conditionalFormatting>
  <conditionalFormatting sqref="C103">
    <cfRule type="expression" dxfId="20" priority="43">
      <formula>IF(B103&lt;&gt;"",TRUE,FALSE)</formula>
    </cfRule>
  </conditionalFormatting>
  <conditionalFormatting sqref="D103">
    <cfRule type="expression" dxfId="19" priority="42">
      <formula>IF(B103&lt;&gt;"",TRUE,FALSE)</formula>
    </cfRule>
  </conditionalFormatting>
  <conditionalFormatting sqref="J101">
    <cfRule type="cellIs" dxfId="18" priority="39" operator="equal">
      <formula>3</formula>
    </cfRule>
    <cfRule type="cellIs" dxfId="17" priority="40" operator="equal">
      <formula>2</formula>
    </cfRule>
    <cfRule type="cellIs" dxfId="16" priority="41" operator="equal">
      <formula>1</formula>
    </cfRule>
  </conditionalFormatting>
  <conditionalFormatting sqref="M102">
    <cfRule type="cellIs" dxfId="15" priority="32" operator="equal">
      <formula>"Erreur"</formula>
    </cfRule>
  </conditionalFormatting>
  <conditionalFormatting sqref="K49">
    <cfRule type="cellIs" dxfId="14" priority="30" operator="equal">
      <formula>"Donnée manquante"</formula>
    </cfRule>
  </conditionalFormatting>
  <conditionalFormatting sqref="K50">
    <cfRule type="cellIs" dxfId="13" priority="28" operator="equal">
      <formula>"Donnée manquante"</formula>
    </cfRule>
  </conditionalFormatting>
  <conditionalFormatting sqref="K51">
    <cfRule type="cellIs" dxfId="12" priority="26" operator="equal">
      <formula>"Donnée manquante"</formula>
    </cfRule>
  </conditionalFormatting>
  <conditionalFormatting sqref="K52">
    <cfRule type="cellIs" dxfId="11" priority="24" operator="equal">
      <formula>"Donnée manquante"</formula>
    </cfRule>
  </conditionalFormatting>
  <conditionalFormatting sqref="K53">
    <cfRule type="cellIs" dxfId="10" priority="22" operator="equal">
      <formula>"Donnée manquante"</formula>
    </cfRule>
  </conditionalFormatting>
  <conditionalFormatting sqref="K76">
    <cfRule type="cellIs" dxfId="9" priority="17" operator="equal">
      <formula>"Donnée manquante"</formula>
    </cfRule>
  </conditionalFormatting>
  <conditionalFormatting sqref="L76">
    <cfRule type="expression" dxfId="8" priority="16">
      <formula>IF(K76="Donnée manquante",TRUE,FALSE)</formula>
    </cfRule>
  </conditionalFormatting>
  <conditionalFormatting sqref="K77">
    <cfRule type="cellIs" dxfId="7" priority="15" operator="equal">
      <formula>"Donnée manquante"</formula>
    </cfRule>
  </conditionalFormatting>
  <conditionalFormatting sqref="L77">
    <cfRule type="expression" dxfId="6" priority="14">
      <formula>IF(K77="Donnée manquante",TRUE,FALSE)</formula>
    </cfRule>
  </conditionalFormatting>
  <conditionalFormatting sqref="K75">
    <cfRule type="cellIs" dxfId="5" priority="13" operator="equal">
      <formula>"Donnée manquante"</formula>
    </cfRule>
  </conditionalFormatting>
  <conditionalFormatting sqref="L75">
    <cfRule type="expression" dxfId="4" priority="12">
      <formula>IF(K75="Donnée manquante",TRUE,FALSE)</formula>
    </cfRule>
  </conditionalFormatting>
  <conditionalFormatting sqref="K32">
    <cfRule type="expression" dxfId="3" priority="189">
      <formula>IF(COUNTIF(O24:O30,TRUE)&gt;0,TRUE,FALSE)</formula>
    </cfRule>
  </conditionalFormatting>
  <conditionalFormatting sqref="K31">
    <cfRule type="expression" dxfId="2" priority="190">
      <formula>IF(COUNTIF(O24:O30,TRUE)&gt;0,TRUE,FALSE)</formula>
    </cfRule>
  </conditionalFormatting>
  <conditionalFormatting sqref="L31">
    <cfRule type="expression" dxfId="1" priority="6">
      <formula>IF(COUNTIF(O23:O30,TRUE)&gt;0,TRUE,FALSE)</formula>
    </cfRule>
  </conditionalFormatting>
  <conditionalFormatting sqref="L32">
    <cfRule type="expression" dxfId="0" priority="5">
      <formula>IF(COUNTIF(O23:O30,TRUE)&gt;0,TRUE,FALSE)</formula>
    </cfRule>
  </conditionalFormatting>
  <hyperlinks>
    <hyperlink ref="B42:L42" r:id="rId1" display="(3) https://www.medicalcountermeasures.gov/trl/integrated-trls/"/>
    <hyperlink ref="B40:L41" r:id="rId2" display="(2) Technologie de santé : intervention pouvant servir à la promotion de la santé, à la prévention, au diagnostic ou au traitement d’une maladie aiguë ou chronique, ou encore à des fins de réadaptation. Les technologies de la santé comprennent les produit"/>
  </hyperlinks>
  <pageMargins left="0.7" right="0.7" top="0.75" bottom="0.75" header="0.3" footer="0.3"/>
  <pageSetup paperSize="9" scale="71" fitToHeight="0" orientation="portrait" r:id="rId3"/>
  <headerFooter>
    <oddFooter>&amp;R&amp;P / &amp;N</oddFooter>
  </headerFooter>
  <rowBreaks count="3" manualBreakCount="3">
    <brk id="43" max="12" man="1"/>
    <brk id="97" max="12" man="1"/>
    <brk id="153" max="12" man="1"/>
  </rowBreaks>
  <ignoredErrors>
    <ignoredError sqref="Q31" formula="1"/>
    <ignoredError sqref="M17:M19 M31:M33 M73:M98 M99 M108:M122 M128:M274 M124:M125 M44:M71 M21:M22 M15 M24" unlockedFormula="1"/>
  </ignoredErrors>
  <drawing r:id="rId4"/>
  <legacyDrawing r:id="rId5"/>
  <mc:AlternateContent xmlns:mc="http://schemas.openxmlformats.org/markup-compatibility/2006">
    <mc:Choice Requires="x14">
      <controls>
        <mc:AlternateContent xmlns:mc="http://schemas.openxmlformats.org/markup-compatibility/2006">
          <mc:Choice Requires="x14">
            <control shapeId="1026" r:id="rId6" name="Check Box 2">
              <controlPr defaultSize="0" autoFill="0" autoLine="0" autoPict="0">
                <anchor moveWithCells="1">
                  <from>
                    <xdr:col>6</xdr:col>
                    <xdr:colOff>38100</xdr:colOff>
                    <xdr:row>12</xdr:row>
                    <xdr:rowOff>152400</xdr:rowOff>
                  </from>
                  <to>
                    <xdr:col>6</xdr:col>
                    <xdr:colOff>276225</xdr:colOff>
                    <xdr:row>14</xdr:row>
                    <xdr:rowOff>19050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11</xdr:col>
                    <xdr:colOff>47625</xdr:colOff>
                    <xdr:row>12</xdr:row>
                    <xdr:rowOff>152400</xdr:rowOff>
                  </from>
                  <to>
                    <xdr:col>11</xdr:col>
                    <xdr:colOff>285750</xdr:colOff>
                    <xdr:row>13</xdr:row>
                    <xdr:rowOff>180975</xdr:rowOff>
                  </to>
                </anchor>
              </controlPr>
            </control>
          </mc:Choice>
        </mc:AlternateContent>
        <mc:AlternateContent xmlns:mc="http://schemas.openxmlformats.org/markup-compatibility/2006">
          <mc:Choice Requires="x14">
            <control shapeId="1086" r:id="rId8" name="Option Button 62">
              <controlPr defaultSize="0" autoFill="0" autoLine="0" autoPict="0">
                <anchor moveWithCells="1">
                  <from>
                    <xdr:col>9</xdr:col>
                    <xdr:colOff>219075</xdr:colOff>
                    <xdr:row>113</xdr:row>
                    <xdr:rowOff>66675</xdr:rowOff>
                  </from>
                  <to>
                    <xdr:col>9</xdr:col>
                    <xdr:colOff>419100</xdr:colOff>
                    <xdr:row>113</xdr:row>
                    <xdr:rowOff>257175</xdr:rowOff>
                  </to>
                </anchor>
              </controlPr>
            </control>
          </mc:Choice>
        </mc:AlternateContent>
        <mc:AlternateContent xmlns:mc="http://schemas.openxmlformats.org/markup-compatibility/2006">
          <mc:Choice Requires="x14">
            <control shapeId="1087" r:id="rId9" name="Option Button 63">
              <controlPr defaultSize="0" autoFill="0" autoLine="0" autoPict="0">
                <anchor moveWithCells="1">
                  <from>
                    <xdr:col>9</xdr:col>
                    <xdr:colOff>228600</xdr:colOff>
                    <xdr:row>114</xdr:row>
                    <xdr:rowOff>66675</xdr:rowOff>
                  </from>
                  <to>
                    <xdr:col>9</xdr:col>
                    <xdr:colOff>419100</xdr:colOff>
                    <xdr:row>114</xdr:row>
                    <xdr:rowOff>257175</xdr:rowOff>
                  </to>
                </anchor>
              </controlPr>
            </control>
          </mc:Choice>
        </mc:AlternateContent>
        <mc:AlternateContent xmlns:mc="http://schemas.openxmlformats.org/markup-compatibility/2006">
          <mc:Choice Requires="x14">
            <control shapeId="1088" r:id="rId10" name="Option Button 64">
              <controlPr defaultSize="0" autoFill="0" autoLine="0" autoPict="0">
                <anchor moveWithCells="1">
                  <from>
                    <xdr:col>9</xdr:col>
                    <xdr:colOff>228600</xdr:colOff>
                    <xdr:row>115</xdr:row>
                    <xdr:rowOff>57150</xdr:rowOff>
                  </from>
                  <to>
                    <xdr:col>9</xdr:col>
                    <xdr:colOff>419100</xdr:colOff>
                    <xdr:row>115</xdr:row>
                    <xdr:rowOff>247650</xdr:rowOff>
                  </to>
                </anchor>
              </controlPr>
            </control>
          </mc:Choice>
        </mc:AlternateContent>
        <mc:AlternateContent xmlns:mc="http://schemas.openxmlformats.org/markup-compatibility/2006">
          <mc:Choice Requires="x14">
            <control shapeId="1028" r:id="rId11" name="Check Box 4">
              <controlPr defaultSize="0" autoFill="0" autoLine="0" autoPict="0">
                <anchor moveWithCells="1">
                  <from>
                    <xdr:col>11</xdr:col>
                    <xdr:colOff>190500</xdr:colOff>
                    <xdr:row>23</xdr:row>
                    <xdr:rowOff>190500</xdr:rowOff>
                  </from>
                  <to>
                    <xdr:col>11</xdr:col>
                    <xdr:colOff>409575</xdr:colOff>
                    <xdr:row>23</xdr:row>
                    <xdr:rowOff>419100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11</xdr:col>
                    <xdr:colOff>190500</xdr:colOff>
                    <xdr:row>29</xdr:row>
                    <xdr:rowOff>152400</xdr:rowOff>
                  </from>
                  <to>
                    <xdr:col>11</xdr:col>
                    <xdr:colOff>409575</xdr:colOff>
                    <xdr:row>29</xdr:row>
                    <xdr:rowOff>390525</xdr:rowOff>
                  </to>
                </anchor>
              </controlPr>
            </control>
          </mc:Choice>
        </mc:AlternateContent>
        <mc:AlternateContent xmlns:mc="http://schemas.openxmlformats.org/markup-compatibility/2006">
          <mc:Choice Requires="x14">
            <control shapeId="1037" r:id="rId13" name="Check Box 13">
              <controlPr defaultSize="0" autoFill="0" autoLine="0" autoPict="0">
                <anchor moveWithCells="1">
                  <from>
                    <xdr:col>10</xdr:col>
                    <xdr:colOff>190500</xdr:colOff>
                    <xdr:row>23</xdr:row>
                    <xdr:rowOff>180975</xdr:rowOff>
                  </from>
                  <to>
                    <xdr:col>10</xdr:col>
                    <xdr:colOff>409575</xdr:colOff>
                    <xdr:row>23</xdr:row>
                    <xdr:rowOff>419100</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from>
                    <xdr:col>10</xdr:col>
                    <xdr:colOff>190500</xdr:colOff>
                    <xdr:row>29</xdr:row>
                    <xdr:rowOff>133350</xdr:rowOff>
                  </from>
                  <to>
                    <xdr:col>10</xdr:col>
                    <xdr:colOff>409575</xdr:colOff>
                    <xdr:row>29</xdr:row>
                    <xdr:rowOff>400050</xdr:rowOff>
                  </to>
                </anchor>
              </controlPr>
            </control>
          </mc:Choice>
        </mc:AlternateContent>
        <mc:AlternateContent xmlns:mc="http://schemas.openxmlformats.org/markup-compatibility/2006">
          <mc:Choice Requires="x14">
            <control shapeId="1132" r:id="rId15" name="Check Box 108">
              <controlPr defaultSize="0" autoFill="0" autoLine="0" autoPict="0">
                <anchor moveWithCells="1">
                  <from>
                    <xdr:col>11</xdr:col>
                    <xdr:colOff>190500</xdr:colOff>
                    <xdr:row>24</xdr:row>
                    <xdr:rowOff>190500</xdr:rowOff>
                  </from>
                  <to>
                    <xdr:col>11</xdr:col>
                    <xdr:colOff>409575</xdr:colOff>
                    <xdr:row>24</xdr:row>
                    <xdr:rowOff>419100</xdr:rowOff>
                  </to>
                </anchor>
              </controlPr>
            </control>
          </mc:Choice>
        </mc:AlternateContent>
        <mc:AlternateContent xmlns:mc="http://schemas.openxmlformats.org/markup-compatibility/2006">
          <mc:Choice Requires="x14">
            <control shapeId="1133" r:id="rId16" name="Check Box 109">
              <controlPr defaultSize="0" autoFill="0" autoLine="0" autoPict="0">
                <anchor moveWithCells="1">
                  <from>
                    <xdr:col>10</xdr:col>
                    <xdr:colOff>190500</xdr:colOff>
                    <xdr:row>24</xdr:row>
                    <xdr:rowOff>180975</xdr:rowOff>
                  </from>
                  <to>
                    <xdr:col>10</xdr:col>
                    <xdr:colOff>409575</xdr:colOff>
                    <xdr:row>24</xdr:row>
                    <xdr:rowOff>419100</xdr:rowOff>
                  </to>
                </anchor>
              </controlPr>
            </control>
          </mc:Choice>
        </mc:AlternateContent>
        <mc:AlternateContent xmlns:mc="http://schemas.openxmlformats.org/markup-compatibility/2006">
          <mc:Choice Requires="x14">
            <control shapeId="1134" r:id="rId17" name="Check Box 110">
              <controlPr defaultSize="0" autoFill="0" autoLine="0" autoPict="0">
                <anchor moveWithCells="1">
                  <from>
                    <xdr:col>11</xdr:col>
                    <xdr:colOff>190500</xdr:colOff>
                    <xdr:row>25</xdr:row>
                    <xdr:rowOff>161925</xdr:rowOff>
                  </from>
                  <to>
                    <xdr:col>11</xdr:col>
                    <xdr:colOff>409575</xdr:colOff>
                    <xdr:row>25</xdr:row>
                    <xdr:rowOff>390525</xdr:rowOff>
                  </to>
                </anchor>
              </controlPr>
            </control>
          </mc:Choice>
        </mc:AlternateContent>
        <mc:AlternateContent xmlns:mc="http://schemas.openxmlformats.org/markup-compatibility/2006">
          <mc:Choice Requires="x14">
            <control shapeId="1135" r:id="rId18" name="Check Box 111">
              <controlPr defaultSize="0" autoFill="0" autoLine="0" autoPict="0">
                <anchor moveWithCells="1">
                  <from>
                    <xdr:col>10</xdr:col>
                    <xdr:colOff>190500</xdr:colOff>
                    <xdr:row>25</xdr:row>
                    <xdr:rowOff>152400</xdr:rowOff>
                  </from>
                  <to>
                    <xdr:col>10</xdr:col>
                    <xdr:colOff>409575</xdr:colOff>
                    <xdr:row>25</xdr:row>
                    <xdr:rowOff>390525</xdr:rowOff>
                  </to>
                </anchor>
              </controlPr>
            </control>
          </mc:Choice>
        </mc:AlternateContent>
        <mc:AlternateContent xmlns:mc="http://schemas.openxmlformats.org/markup-compatibility/2006">
          <mc:Choice Requires="x14">
            <control shapeId="1136" r:id="rId19" name="Check Box 112">
              <controlPr defaultSize="0" autoFill="0" autoLine="0" autoPict="0">
                <anchor moveWithCells="1">
                  <from>
                    <xdr:col>11</xdr:col>
                    <xdr:colOff>190500</xdr:colOff>
                    <xdr:row>26</xdr:row>
                    <xdr:rowOff>514350</xdr:rowOff>
                  </from>
                  <to>
                    <xdr:col>11</xdr:col>
                    <xdr:colOff>409575</xdr:colOff>
                    <xdr:row>26</xdr:row>
                    <xdr:rowOff>742950</xdr:rowOff>
                  </to>
                </anchor>
              </controlPr>
            </control>
          </mc:Choice>
        </mc:AlternateContent>
        <mc:AlternateContent xmlns:mc="http://schemas.openxmlformats.org/markup-compatibility/2006">
          <mc:Choice Requires="x14">
            <control shapeId="1137" r:id="rId20" name="Check Box 113">
              <controlPr defaultSize="0" autoFill="0" autoLine="0" autoPict="0">
                <anchor moveWithCells="1">
                  <from>
                    <xdr:col>10</xdr:col>
                    <xdr:colOff>190500</xdr:colOff>
                    <xdr:row>26</xdr:row>
                    <xdr:rowOff>504825</xdr:rowOff>
                  </from>
                  <to>
                    <xdr:col>10</xdr:col>
                    <xdr:colOff>409575</xdr:colOff>
                    <xdr:row>26</xdr:row>
                    <xdr:rowOff>742950</xdr:rowOff>
                  </to>
                </anchor>
              </controlPr>
            </control>
          </mc:Choice>
        </mc:AlternateContent>
        <mc:AlternateContent xmlns:mc="http://schemas.openxmlformats.org/markup-compatibility/2006">
          <mc:Choice Requires="x14">
            <control shapeId="1138" r:id="rId21" name="Check Box 114">
              <controlPr defaultSize="0" autoFill="0" autoLine="0" autoPict="0">
                <anchor moveWithCells="1">
                  <from>
                    <xdr:col>11</xdr:col>
                    <xdr:colOff>190500</xdr:colOff>
                    <xdr:row>27</xdr:row>
                    <xdr:rowOff>323850</xdr:rowOff>
                  </from>
                  <to>
                    <xdr:col>11</xdr:col>
                    <xdr:colOff>409575</xdr:colOff>
                    <xdr:row>27</xdr:row>
                    <xdr:rowOff>552450</xdr:rowOff>
                  </to>
                </anchor>
              </controlPr>
            </control>
          </mc:Choice>
        </mc:AlternateContent>
        <mc:AlternateContent xmlns:mc="http://schemas.openxmlformats.org/markup-compatibility/2006">
          <mc:Choice Requires="x14">
            <control shapeId="1139" r:id="rId22" name="Check Box 115">
              <controlPr defaultSize="0" autoFill="0" autoLine="0" autoPict="0">
                <anchor moveWithCells="1">
                  <from>
                    <xdr:col>10</xdr:col>
                    <xdr:colOff>190500</xdr:colOff>
                    <xdr:row>27</xdr:row>
                    <xdr:rowOff>314325</xdr:rowOff>
                  </from>
                  <to>
                    <xdr:col>10</xdr:col>
                    <xdr:colOff>409575</xdr:colOff>
                    <xdr:row>27</xdr:row>
                    <xdr:rowOff>552450</xdr:rowOff>
                  </to>
                </anchor>
              </controlPr>
            </control>
          </mc:Choice>
        </mc:AlternateContent>
        <mc:AlternateContent xmlns:mc="http://schemas.openxmlformats.org/markup-compatibility/2006">
          <mc:Choice Requires="x14">
            <control shapeId="1140" r:id="rId23" name="Check Box 116">
              <controlPr defaultSize="0" autoFill="0" autoLine="0" autoPict="0">
                <anchor moveWithCells="1">
                  <from>
                    <xdr:col>11</xdr:col>
                    <xdr:colOff>190500</xdr:colOff>
                    <xdr:row>28</xdr:row>
                    <xdr:rowOff>180975</xdr:rowOff>
                  </from>
                  <to>
                    <xdr:col>11</xdr:col>
                    <xdr:colOff>409575</xdr:colOff>
                    <xdr:row>28</xdr:row>
                    <xdr:rowOff>409575</xdr:rowOff>
                  </to>
                </anchor>
              </controlPr>
            </control>
          </mc:Choice>
        </mc:AlternateContent>
        <mc:AlternateContent xmlns:mc="http://schemas.openxmlformats.org/markup-compatibility/2006">
          <mc:Choice Requires="x14">
            <control shapeId="1141" r:id="rId24" name="Check Box 117">
              <controlPr defaultSize="0" autoFill="0" autoLine="0" autoPict="0">
                <anchor moveWithCells="1">
                  <from>
                    <xdr:col>10</xdr:col>
                    <xdr:colOff>190500</xdr:colOff>
                    <xdr:row>28</xdr:row>
                    <xdr:rowOff>171450</xdr:rowOff>
                  </from>
                  <to>
                    <xdr:col>10</xdr:col>
                    <xdr:colOff>409575</xdr:colOff>
                    <xdr:row>28</xdr:row>
                    <xdr:rowOff>409575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ref!$A$2:$A$5</xm:f>
          </x14:formula1>
          <xm:sqref>J75:J77 J49:J53</xm:sqref>
        </x14:dataValidation>
        <x14:dataValidation type="list" allowBlank="1" showInputMessage="1" showErrorMessage="1">
          <x14:formula1>
            <xm:f>ref!$A$2:$A$7</xm:f>
          </x14:formula1>
          <xm:sqref>J109</xm:sqref>
        </x14:dataValidation>
        <x14:dataValidation type="list" allowBlank="1" showInputMessage="1" showErrorMessage="1">
          <x14:formula1>
            <xm:f>ref!$D$2:$D$5</xm:f>
          </x14:formula1>
          <xm:sqref>J101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F15"/>
  <sheetViews>
    <sheetView workbookViewId="0">
      <selection activeCell="F4" sqref="F4"/>
    </sheetView>
  </sheetViews>
  <sheetFormatPr baseColWidth="10" defaultRowHeight="15"/>
  <cols>
    <col min="3" max="3" width="24" customWidth="1"/>
  </cols>
  <sheetData>
    <row r="1" spans="1:6">
      <c r="A1" t="s">
        <v>10</v>
      </c>
      <c r="C1" t="s">
        <v>28</v>
      </c>
    </row>
    <row r="3" spans="1:6">
      <c r="A3">
        <v>1</v>
      </c>
      <c r="B3" s="23" t="s">
        <v>11</v>
      </c>
      <c r="C3" t="s">
        <v>29</v>
      </c>
      <c r="D3">
        <v>1</v>
      </c>
      <c r="E3">
        <v>1</v>
      </c>
      <c r="F3">
        <v>0</v>
      </c>
    </row>
    <row r="4" spans="1:6">
      <c r="A4">
        <v>2</v>
      </c>
      <c r="B4" s="23" t="s">
        <v>12</v>
      </c>
      <c r="C4" t="s">
        <v>30</v>
      </c>
      <c r="D4">
        <v>2</v>
      </c>
      <c r="E4">
        <v>3</v>
      </c>
      <c r="F4">
        <v>2</v>
      </c>
    </row>
    <row r="5" spans="1:6">
      <c r="A5">
        <v>3</v>
      </c>
      <c r="B5" s="23" t="s">
        <v>13</v>
      </c>
      <c r="C5" t="s">
        <v>31</v>
      </c>
      <c r="D5">
        <v>3</v>
      </c>
      <c r="E5" t="s">
        <v>2</v>
      </c>
    </row>
    <row r="6" spans="1:6">
      <c r="A6">
        <v>4</v>
      </c>
      <c r="C6" t="s">
        <v>32</v>
      </c>
      <c r="D6" t="s">
        <v>2</v>
      </c>
    </row>
    <row r="7" spans="1:6">
      <c r="A7">
        <v>5</v>
      </c>
      <c r="C7" t="s">
        <v>33</v>
      </c>
    </row>
    <row r="8" spans="1:6">
      <c r="C8" t="s">
        <v>34</v>
      </c>
    </row>
    <row r="9" spans="1:6">
      <c r="C9" t="s">
        <v>35</v>
      </c>
    </row>
    <row r="10" spans="1:6">
      <c r="C10" t="s">
        <v>36</v>
      </c>
    </row>
    <row r="11" spans="1:6">
      <c r="C11" t="s">
        <v>37</v>
      </c>
    </row>
    <row r="12" spans="1:6">
      <c r="C12" t="s">
        <v>38</v>
      </c>
    </row>
    <row r="13" spans="1:6">
      <c r="C13" t="s">
        <v>41</v>
      </c>
    </row>
    <row r="14" spans="1:6">
      <c r="C14" t="s">
        <v>39</v>
      </c>
    </row>
    <row r="15" spans="1:6">
      <c r="C15"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Grille_eval_LI</vt:lpstr>
      <vt:lpstr>ref</vt:lpstr>
      <vt:lpstr>Grille_eval_LI!Zone_d_impression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2023-12-06T15:01:17Z</dcterms:modified>
</cp:coreProperties>
</file>